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eggan/Desktop/KAREN/"/>
    </mc:Choice>
  </mc:AlternateContent>
  <bookViews>
    <workbookView xWindow="1660" yWindow="460" windowWidth="25040" windowHeight="15500" tabRatio="784"/>
  </bookViews>
  <sheets>
    <sheet name="BCUC-LLF" sheetId="11" r:id="rId1"/>
    <sheet name="BCUC-MLF" sheetId="1" r:id="rId2"/>
    <sheet name="BCH-LLF" sheetId="12" r:id="rId3"/>
    <sheet name="BCH-MLF" sheetId="7" r:id="rId4"/>
    <sheet name="BCH-SiteC" sheetId="2" r:id="rId5"/>
    <sheet name="Comparison - LLF" sheetId="13" r:id="rId6"/>
    <sheet name="Comparison - MLF" sheetId="4" r:id="rId7"/>
  </sheets>
  <externalReferences>
    <externalReference r:id="rId8"/>
    <externalReference r:id="rId9"/>
  </externalReferences>
  <definedNames>
    <definedName name="CE">[1]RRA!$G$307</definedName>
    <definedName name="Deloitte">[1]RRA!$J$6</definedName>
    <definedName name="load">[1]RRA!$G$290</definedName>
    <definedName name="load2">[2]RRA!$G$292</definedName>
    <definedName name="overrun">[1]RRA!$G$297</definedName>
    <definedName name="_xlnm.Print_Area" localSheetId="5">'Comparison - LLF'!$B$5:$H$81</definedName>
    <definedName name="_xlnm.Print_Area" localSheetId="6">'Comparison - MLF'!$B$5:$H$80</definedName>
    <definedName name="SiteC">[1]RRA!$G$293</definedName>
    <definedName name="term">[1]RRA!$G$309</definedName>
  </definedName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1" l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R83" i="1"/>
  <c r="K9" i="4"/>
  <c r="Q7" i="11"/>
  <c r="R7" i="11"/>
  <c r="Q8" i="11"/>
  <c r="R8" i="11"/>
  <c r="Q9" i="11"/>
  <c r="R9" i="11"/>
  <c r="Q10" i="11"/>
  <c r="R10" i="11"/>
  <c r="Q11" i="11"/>
  <c r="R11" i="11"/>
  <c r="Q12" i="11"/>
  <c r="R12" i="11"/>
  <c r="Q13" i="11"/>
  <c r="R13" i="11"/>
  <c r="Q14" i="11"/>
  <c r="R14" i="11"/>
  <c r="Q15" i="11"/>
  <c r="R15" i="11"/>
  <c r="Q16" i="11"/>
  <c r="R16" i="11"/>
  <c r="Q17" i="11"/>
  <c r="R17" i="11"/>
  <c r="Q18" i="11"/>
  <c r="R18" i="11"/>
  <c r="Q19" i="11"/>
  <c r="R19" i="11"/>
  <c r="Q20" i="11"/>
  <c r="R20" i="11"/>
  <c r="Q21" i="11"/>
  <c r="R21" i="11"/>
  <c r="Q22" i="11"/>
  <c r="R22" i="11"/>
  <c r="Q23" i="11"/>
  <c r="R23" i="11"/>
  <c r="Q24" i="11"/>
  <c r="R24" i="11"/>
  <c r="Q25" i="11"/>
  <c r="R25" i="11"/>
  <c r="Q26" i="11"/>
  <c r="R26" i="11"/>
  <c r="Q27" i="11"/>
  <c r="R27" i="11"/>
  <c r="Q28" i="11"/>
  <c r="R28" i="11"/>
  <c r="Q29" i="11"/>
  <c r="R29" i="11"/>
  <c r="Q30" i="11"/>
  <c r="R30" i="11"/>
  <c r="Q31" i="11"/>
  <c r="R31" i="11"/>
  <c r="Q32" i="11"/>
  <c r="R32" i="11"/>
  <c r="Q33" i="11"/>
  <c r="R33" i="11"/>
  <c r="Q34" i="11"/>
  <c r="R34" i="11"/>
  <c r="Q35" i="11"/>
  <c r="R35" i="11"/>
  <c r="Q36" i="11"/>
  <c r="R36" i="11"/>
  <c r="Q37" i="11"/>
  <c r="R37" i="11"/>
  <c r="Q38" i="11"/>
  <c r="R38" i="11"/>
  <c r="Q39" i="11"/>
  <c r="R39" i="11"/>
  <c r="Q40" i="11"/>
  <c r="R40" i="11"/>
  <c r="Q41" i="11"/>
  <c r="R41" i="11"/>
  <c r="Q42" i="11"/>
  <c r="R42" i="11"/>
  <c r="Q43" i="11"/>
  <c r="R43" i="11"/>
  <c r="Q44" i="11"/>
  <c r="R44" i="11"/>
  <c r="Q45" i="11"/>
  <c r="R45" i="11"/>
  <c r="Q46" i="11"/>
  <c r="R46" i="11"/>
  <c r="Q47" i="11"/>
  <c r="R47" i="11"/>
  <c r="Q48" i="11"/>
  <c r="R48" i="11"/>
  <c r="Q49" i="11"/>
  <c r="R49" i="11"/>
  <c r="Q50" i="11"/>
  <c r="R50" i="11"/>
  <c r="Q51" i="11"/>
  <c r="R51" i="11"/>
  <c r="Q52" i="11"/>
  <c r="R52" i="11"/>
  <c r="Q53" i="11"/>
  <c r="R53" i="11"/>
  <c r="Q54" i="11"/>
  <c r="R54" i="11"/>
  <c r="Q55" i="11"/>
  <c r="R55" i="11"/>
  <c r="Q56" i="11"/>
  <c r="R56" i="11"/>
  <c r="Q57" i="11"/>
  <c r="R57" i="11"/>
  <c r="Q58" i="11"/>
  <c r="R58" i="11"/>
  <c r="Q59" i="11"/>
  <c r="R59" i="11"/>
  <c r="Q60" i="11"/>
  <c r="R60" i="11"/>
  <c r="Q61" i="11"/>
  <c r="R61" i="11"/>
  <c r="Q62" i="11"/>
  <c r="R62" i="11"/>
  <c r="Q63" i="11"/>
  <c r="R63" i="11"/>
  <c r="Q64" i="11"/>
  <c r="R64" i="11"/>
  <c r="Q65" i="11"/>
  <c r="R65" i="11"/>
  <c r="Q66" i="11"/>
  <c r="R66" i="11"/>
  <c r="Q67" i="11"/>
  <c r="R67" i="11"/>
  <c r="Q68" i="11"/>
  <c r="R68" i="11"/>
  <c r="Q69" i="11"/>
  <c r="R69" i="11"/>
  <c r="Q70" i="11"/>
  <c r="R70" i="11"/>
  <c r="Q71" i="11"/>
  <c r="R71" i="11"/>
  <c r="Q72" i="11"/>
  <c r="R72" i="11"/>
  <c r="Q73" i="11"/>
  <c r="R73" i="11"/>
  <c r="Q74" i="11"/>
  <c r="R74" i="11"/>
  <c r="Q75" i="11"/>
  <c r="R75" i="11"/>
  <c r="Q76" i="11"/>
  <c r="R76" i="11"/>
  <c r="Q77" i="11"/>
  <c r="R77" i="11"/>
  <c r="Q78" i="11"/>
  <c r="R78" i="11"/>
  <c r="Q79" i="11"/>
  <c r="R79" i="11"/>
  <c r="Q80" i="11"/>
  <c r="R80" i="11"/>
  <c r="Q81" i="11"/>
  <c r="R81" i="11"/>
  <c r="Q82" i="11"/>
  <c r="R82" i="11"/>
  <c r="R83" i="11"/>
  <c r="K9" i="13"/>
  <c r="V83" i="11"/>
  <c r="H7" i="2"/>
  <c r="L7" i="2"/>
  <c r="O17" i="2"/>
  <c r="O13" i="2"/>
  <c r="E12" i="4"/>
  <c r="O14" i="2"/>
  <c r="E13" i="4"/>
  <c r="O15" i="2"/>
  <c r="E14" i="4"/>
  <c r="O18" i="2"/>
  <c r="E17" i="4"/>
  <c r="O21" i="2"/>
  <c r="E20" i="4"/>
  <c r="O22" i="2"/>
  <c r="E21" i="4"/>
  <c r="O23" i="2"/>
  <c r="E22" i="4"/>
  <c r="O25" i="2"/>
  <c r="E24" i="4"/>
  <c r="O26" i="2"/>
  <c r="E25" i="4"/>
  <c r="O27" i="2"/>
  <c r="E26" i="4"/>
  <c r="O29" i="2"/>
  <c r="E28" i="4"/>
  <c r="O30" i="2"/>
  <c r="E29" i="4"/>
  <c r="O31" i="2"/>
  <c r="E30" i="4"/>
  <c r="O33" i="2"/>
  <c r="E32" i="4"/>
  <c r="O34" i="2"/>
  <c r="E33" i="4"/>
  <c r="O35" i="2"/>
  <c r="E34" i="4"/>
  <c r="O37" i="2"/>
  <c r="E36" i="4"/>
  <c r="O38" i="2"/>
  <c r="E37" i="4"/>
  <c r="O39" i="2"/>
  <c r="O41" i="2"/>
  <c r="E40" i="4"/>
  <c r="O42" i="2"/>
  <c r="E41" i="4"/>
  <c r="O43" i="2"/>
  <c r="E42" i="4"/>
  <c r="O45" i="2"/>
  <c r="E44" i="4"/>
  <c r="O46" i="2"/>
  <c r="E45" i="4"/>
  <c r="O47" i="2"/>
  <c r="E46" i="4"/>
  <c r="O49" i="2"/>
  <c r="E48" i="4"/>
  <c r="O50" i="2"/>
  <c r="E49" i="4"/>
  <c r="O51" i="2"/>
  <c r="E50" i="4"/>
  <c r="O53" i="2"/>
  <c r="E52" i="4"/>
  <c r="O54" i="2"/>
  <c r="E53" i="4"/>
  <c r="O55" i="2"/>
  <c r="E54" i="4"/>
  <c r="O57" i="2"/>
  <c r="E56" i="4"/>
  <c r="O58" i="2"/>
  <c r="E57" i="4"/>
  <c r="O59" i="2"/>
  <c r="E58" i="4"/>
  <c r="O61" i="2"/>
  <c r="E60" i="4"/>
  <c r="O62" i="2"/>
  <c r="E61" i="4"/>
  <c r="O63" i="2"/>
  <c r="E62" i="4"/>
  <c r="O65" i="2"/>
  <c r="E64" i="4"/>
  <c r="O66" i="2"/>
  <c r="E65" i="4"/>
  <c r="O67" i="2"/>
  <c r="E66" i="4"/>
  <c r="O68" i="2"/>
  <c r="E67" i="4"/>
  <c r="O69" i="2"/>
  <c r="E68" i="4"/>
  <c r="O70" i="2"/>
  <c r="O71" i="2"/>
  <c r="E70" i="4"/>
  <c r="O72" i="2"/>
  <c r="E71" i="4"/>
  <c r="O73" i="2"/>
  <c r="E72" i="4"/>
  <c r="O74" i="2"/>
  <c r="E73" i="4"/>
  <c r="O75" i="2"/>
  <c r="E74" i="4"/>
  <c r="O76" i="2"/>
  <c r="E75" i="4"/>
  <c r="O77" i="2"/>
  <c r="E76" i="4"/>
  <c r="O78" i="2"/>
  <c r="O79" i="2"/>
  <c r="E78" i="4"/>
  <c r="O80" i="2"/>
  <c r="E79" i="4"/>
  <c r="O81" i="2"/>
  <c r="E80" i="4"/>
  <c r="O82" i="2"/>
  <c r="E81" i="4"/>
  <c r="E13" i="13"/>
  <c r="E14" i="13"/>
  <c r="E15" i="13"/>
  <c r="E18" i="13"/>
  <c r="E21" i="13"/>
  <c r="E22" i="13"/>
  <c r="E23" i="13"/>
  <c r="E25" i="13"/>
  <c r="E26" i="13"/>
  <c r="E27" i="13"/>
  <c r="E29" i="13"/>
  <c r="E30" i="13"/>
  <c r="E31" i="13"/>
  <c r="E33" i="13"/>
  <c r="E34" i="13"/>
  <c r="E35" i="13"/>
  <c r="E37" i="13"/>
  <c r="E38" i="13"/>
  <c r="E41" i="13"/>
  <c r="E42" i="13"/>
  <c r="E43" i="13"/>
  <c r="E45" i="13"/>
  <c r="E46" i="13"/>
  <c r="E47" i="13"/>
  <c r="E49" i="13"/>
  <c r="E50" i="13"/>
  <c r="E51" i="13"/>
  <c r="E53" i="13"/>
  <c r="E54" i="13"/>
  <c r="E55" i="13"/>
  <c r="E57" i="13"/>
  <c r="E58" i="13"/>
  <c r="E59" i="13"/>
  <c r="E61" i="13"/>
  <c r="E62" i="13"/>
  <c r="E63" i="13"/>
  <c r="E65" i="13"/>
  <c r="E66" i="13"/>
  <c r="E67" i="13"/>
  <c r="E69" i="13"/>
  <c r="E71" i="13"/>
  <c r="E73" i="13"/>
  <c r="E74" i="13"/>
  <c r="E75" i="13"/>
  <c r="E77" i="13"/>
  <c r="E79" i="13"/>
  <c r="E81" i="13"/>
  <c r="E82" i="13"/>
  <c r="L8" i="2"/>
  <c r="M8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I15" i="12"/>
  <c r="Y28" i="12"/>
  <c r="D8" i="12"/>
  <c r="M7" i="12"/>
  <c r="R82" i="12"/>
  <c r="M9" i="12"/>
  <c r="S71" i="12"/>
  <c r="M12" i="12"/>
  <c r="V82" i="12"/>
  <c r="M13" i="12"/>
  <c r="W73" i="12"/>
  <c r="M11" i="12"/>
  <c r="U75" i="12"/>
  <c r="M10" i="12"/>
  <c r="M14" i="12"/>
  <c r="X82" i="12"/>
  <c r="M15" i="12"/>
  <c r="Y78" i="12"/>
  <c r="M16" i="12"/>
  <c r="Z82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V81" i="12"/>
  <c r="U81" i="12"/>
  <c r="X81" i="12"/>
  <c r="Y81" i="12"/>
  <c r="R80" i="12"/>
  <c r="S80" i="12"/>
  <c r="V80" i="12"/>
  <c r="Y80" i="12"/>
  <c r="Z80" i="12"/>
  <c r="S79" i="12"/>
  <c r="V79" i="12"/>
  <c r="U79" i="12"/>
  <c r="Z79" i="12"/>
  <c r="R78" i="12"/>
  <c r="V78" i="12"/>
  <c r="X78" i="12"/>
  <c r="Z78" i="12"/>
  <c r="R77" i="12"/>
  <c r="V77" i="12"/>
  <c r="U77" i="12"/>
  <c r="X77" i="12"/>
  <c r="Y77" i="12"/>
  <c r="S76" i="12"/>
  <c r="V76" i="12"/>
  <c r="X76" i="12"/>
  <c r="Y76" i="12"/>
  <c r="Z76" i="12"/>
  <c r="S75" i="12"/>
  <c r="V75" i="12"/>
  <c r="Z75" i="12"/>
  <c r="R74" i="12"/>
  <c r="S74" i="12"/>
  <c r="V74" i="12"/>
  <c r="U74" i="12"/>
  <c r="X74" i="12"/>
  <c r="Z74" i="12"/>
  <c r="V73" i="12"/>
  <c r="U73" i="12"/>
  <c r="Y73" i="12"/>
  <c r="R72" i="12"/>
  <c r="V72" i="12"/>
  <c r="U72" i="12"/>
  <c r="Y72" i="12"/>
  <c r="Z72" i="12"/>
  <c r="R71" i="12"/>
  <c r="V71" i="12"/>
  <c r="U71" i="12"/>
  <c r="X71" i="12"/>
  <c r="S70" i="12"/>
  <c r="V70" i="12"/>
  <c r="U70" i="12"/>
  <c r="Y70" i="12"/>
  <c r="Z70" i="12"/>
  <c r="R69" i="12"/>
  <c r="V69" i="12"/>
  <c r="X69" i="12"/>
  <c r="Y69" i="12"/>
  <c r="R68" i="12"/>
  <c r="V68" i="12"/>
  <c r="T68" i="12"/>
  <c r="X68" i="12"/>
  <c r="Y68" i="12"/>
  <c r="R67" i="12"/>
  <c r="S67" i="12"/>
  <c r="V67" i="12"/>
  <c r="Z67" i="12"/>
  <c r="R66" i="12"/>
  <c r="V66" i="12"/>
  <c r="T66" i="12"/>
  <c r="Y66" i="12"/>
  <c r="Z66" i="12"/>
  <c r="V65" i="12"/>
  <c r="U65" i="12"/>
  <c r="Y65" i="12"/>
  <c r="Z65" i="12"/>
  <c r="R64" i="12"/>
  <c r="V64" i="12"/>
  <c r="U64" i="12"/>
  <c r="X64" i="12"/>
  <c r="Y64" i="12"/>
  <c r="R63" i="12"/>
  <c r="S63" i="12"/>
  <c r="V63" i="12"/>
  <c r="Z63" i="12"/>
  <c r="R62" i="12"/>
  <c r="V62" i="12"/>
  <c r="X62" i="12"/>
  <c r="Y62" i="12"/>
  <c r="Z62" i="12"/>
  <c r="V61" i="12"/>
  <c r="X61" i="12"/>
  <c r="Y61" i="12"/>
  <c r="S60" i="12"/>
  <c r="V60" i="12"/>
  <c r="U60" i="12"/>
  <c r="Y60" i="12"/>
  <c r="Z60" i="12"/>
  <c r="S59" i="12"/>
  <c r="V59" i="12"/>
  <c r="U59" i="12"/>
  <c r="Z59" i="12"/>
  <c r="R58" i="12"/>
  <c r="V58" i="12"/>
  <c r="U58" i="12"/>
  <c r="T58" i="12"/>
  <c r="Y58" i="12"/>
  <c r="Z58" i="12"/>
  <c r="R57" i="12"/>
  <c r="V57" i="12"/>
  <c r="U57" i="12"/>
  <c r="X57" i="12"/>
  <c r="Y57" i="12"/>
  <c r="R56" i="12"/>
  <c r="S56" i="12"/>
  <c r="V56" i="12"/>
  <c r="Y56" i="12"/>
  <c r="Z56" i="12"/>
  <c r="S55" i="12"/>
  <c r="V55" i="12"/>
  <c r="U55" i="12"/>
  <c r="X55" i="12"/>
  <c r="Y55" i="12"/>
  <c r="S54" i="12"/>
  <c r="V54" i="12"/>
  <c r="U54" i="12"/>
  <c r="Y54" i="12"/>
  <c r="Z54" i="12"/>
  <c r="S53" i="12"/>
  <c r="V53" i="12"/>
  <c r="U53" i="12"/>
  <c r="Y53" i="12"/>
  <c r="Z53" i="12"/>
  <c r="V52" i="12"/>
  <c r="U52" i="12"/>
  <c r="X52" i="12"/>
  <c r="Y52" i="12"/>
  <c r="Z52" i="12"/>
  <c r="R51" i="12"/>
  <c r="S51" i="12"/>
  <c r="V51" i="12"/>
  <c r="U51" i="12"/>
  <c r="T51" i="12"/>
  <c r="X51" i="12"/>
  <c r="Y51" i="12"/>
  <c r="Z51" i="12"/>
  <c r="R50" i="12"/>
  <c r="S50" i="12"/>
  <c r="V50" i="12"/>
  <c r="U50" i="12"/>
  <c r="T50" i="12"/>
  <c r="X50" i="12"/>
  <c r="Y50" i="12"/>
  <c r="Z50" i="12"/>
  <c r="R49" i="12"/>
  <c r="S49" i="12"/>
  <c r="V49" i="12"/>
  <c r="U49" i="12"/>
  <c r="X49" i="12"/>
  <c r="Y49" i="12"/>
  <c r="S48" i="12"/>
  <c r="V48" i="12"/>
  <c r="X48" i="12"/>
  <c r="Y48" i="12"/>
  <c r="Z48" i="12"/>
  <c r="S47" i="12"/>
  <c r="V47" i="12"/>
  <c r="X47" i="12"/>
  <c r="Y47" i="12"/>
  <c r="Z47" i="12"/>
  <c r="V46" i="12"/>
  <c r="U46" i="12"/>
  <c r="X46" i="12"/>
  <c r="Y46" i="12"/>
  <c r="Z46" i="12"/>
  <c r="S45" i="12"/>
  <c r="V45" i="12"/>
  <c r="Y45" i="12"/>
  <c r="Z45" i="12"/>
  <c r="R44" i="12"/>
  <c r="V44" i="12"/>
  <c r="U44" i="12"/>
  <c r="X44" i="12"/>
  <c r="Y44" i="12"/>
  <c r="R43" i="12"/>
  <c r="S43" i="12"/>
  <c r="V43" i="12"/>
  <c r="T43" i="12"/>
  <c r="X43" i="12"/>
  <c r="Y43" i="12"/>
  <c r="R42" i="12"/>
  <c r="S42" i="12"/>
  <c r="V42" i="12"/>
  <c r="T42" i="12"/>
  <c r="X42" i="12"/>
  <c r="Y42" i="12"/>
  <c r="R41" i="12"/>
  <c r="S41" i="12"/>
  <c r="V41" i="12"/>
  <c r="X41" i="12"/>
  <c r="Y41" i="12"/>
  <c r="R40" i="12"/>
  <c r="V40" i="12"/>
  <c r="X40" i="12"/>
  <c r="Y40" i="12"/>
  <c r="S39" i="12"/>
  <c r="V39" i="12"/>
  <c r="U39" i="12"/>
  <c r="Y39" i="12"/>
  <c r="Z39" i="12"/>
  <c r="S38" i="12"/>
  <c r="V38" i="12"/>
  <c r="U38" i="12"/>
  <c r="X38" i="12"/>
  <c r="Y38" i="12"/>
  <c r="S37" i="12"/>
  <c r="V37" i="12"/>
  <c r="U37" i="12"/>
  <c r="Y37" i="12"/>
  <c r="Z37" i="12"/>
  <c r="R36" i="12"/>
  <c r="V36" i="12"/>
  <c r="X36" i="12"/>
  <c r="Y36" i="12"/>
  <c r="Z36" i="12"/>
  <c r="S35" i="12"/>
  <c r="V35" i="12"/>
  <c r="U35" i="12"/>
  <c r="Y35" i="12"/>
  <c r="Z35" i="12"/>
  <c r="R34" i="12"/>
  <c r="V34" i="12"/>
  <c r="U34" i="12"/>
  <c r="X34" i="12"/>
  <c r="Y34" i="12"/>
  <c r="Z34" i="12"/>
  <c r="R33" i="12"/>
  <c r="S33" i="12"/>
  <c r="V33" i="12"/>
  <c r="U33" i="12"/>
  <c r="X33" i="12"/>
  <c r="Y33" i="12"/>
  <c r="R32" i="12"/>
  <c r="S32" i="12"/>
  <c r="V32" i="12"/>
  <c r="X32" i="12"/>
  <c r="Y32" i="12"/>
  <c r="R31" i="12"/>
  <c r="V31" i="12"/>
  <c r="U31" i="12"/>
  <c r="T31" i="12"/>
  <c r="Y31" i="12"/>
  <c r="R30" i="12"/>
  <c r="S30" i="12"/>
  <c r="V30" i="12"/>
  <c r="U30" i="12"/>
  <c r="X30" i="12"/>
  <c r="R29" i="12"/>
  <c r="V29" i="12"/>
  <c r="U29" i="12"/>
  <c r="X29" i="12"/>
  <c r="S28" i="12"/>
  <c r="V28" i="12"/>
  <c r="U28" i="12"/>
  <c r="T28" i="12"/>
  <c r="M28" i="12"/>
  <c r="I28" i="12"/>
  <c r="R27" i="12"/>
  <c r="V27" i="12"/>
  <c r="W27" i="12"/>
  <c r="U27" i="12"/>
  <c r="S26" i="12"/>
  <c r="V26" i="12"/>
  <c r="U26" i="12"/>
  <c r="T26" i="12"/>
  <c r="M25" i="12"/>
  <c r="M26" i="12"/>
  <c r="L11" i="13"/>
  <c r="F25" i="12"/>
  <c r="G25" i="12"/>
  <c r="H25" i="12"/>
  <c r="I25" i="12"/>
  <c r="I26" i="12"/>
  <c r="L10" i="13"/>
  <c r="S25" i="12"/>
  <c r="U25" i="12"/>
  <c r="L25" i="12"/>
  <c r="K25" i="12"/>
  <c r="J25" i="12"/>
  <c r="R24" i="12"/>
  <c r="S24" i="12"/>
  <c r="S23" i="12"/>
  <c r="I16" i="12"/>
  <c r="Z29" i="12"/>
  <c r="R22" i="12"/>
  <c r="R21" i="12"/>
  <c r="I14" i="12"/>
  <c r="X24" i="12"/>
  <c r="R20" i="12"/>
  <c r="I10" i="12"/>
  <c r="R19" i="12"/>
  <c r="R18" i="12"/>
  <c r="I11" i="12"/>
  <c r="U21" i="12"/>
  <c r="I7" i="12"/>
  <c r="I9" i="12"/>
  <c r="I12" i="12"/>
  <c r="V21" i="12"/>
  <c r="I13" i="12"/>
  <c r="D9" i="12"/>
  <c r="D12" i="12"/>
  <c r="D13" i="12"/>
  <c r="D11" i="12"/>
  <c r="D10" i="12"/>
  <c r="D14" i="12"/>
  <c r="D15" i="12"/>
  <c r="D16" i="12"/>
  <c r="R16" i="12"/>
  <c r="Z5" i="12"/>
  <c r="Y5" i="12"/>
  <c r="X5" i="12"/>
  <c r="T5" i="12"/>
  <c r="U5" i="12"/>
  <c r="W5" i="12"/>
  <c r="V5" i="12"/>
  <c r="S5" i="12"/>
  <c r="R5" i="12"/>
  <c r="Q5" i="12"/>
  <c r="I8" i="11"/>
  <c r="Y23" i="11"/>
  <c r="V82" i="11"/>
  <c r="V72" i="11"/>
  <c r="V66" i="11"/>
  <c r="V50" i="11"/>
  <c r="V40" i="11"/>
  <c r="V34" i="11"/>
  <c r="V8" i="11"/>
  <c r="M8" i="11"/>
  <c r="Y82" i="11"/>
  <c r="D8" i="11"/>
  <c r="D10" i="1"/>
  <c r="I10" i="1"/>
  <c r="M10" i="1"/>
  <c r="M7" i="11"/>
  <c r="M9" i="11"/>
  <c r="Z76" i="11"/>
  <c r="Z82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V81" i="11"/>
  <c r="Z81" i="11"/>
  <c r="V80" i="11"/>
  <c r="Y80" i="11"/>
  <c r="Z80" i="11"/>
  <c r="V79" i="11"/>
  <c r="Z79" i="11"/>
  <c r="V78" i="11"/>
  <c r="Y78" i="11"/>
  <c r="Z78" i="11"/>
  <c r="V77" i="11"/>
  <c r="Z77" i="11"/>
  <c r="V76" i="11"/>
  <c r="Y76" i="11"/>
  <c r="V75" i="11"/>
  <c r="Y75" i="11"/>
  <c r="Z75" i="11"/>
  <c r="V74" i="11"/>
  <c r="Z74" i="11"/>
  <c r="V73" i="11"/>
  <c r="Z73" i="11"/>
  <c r="Y72" i="11"/>
  <c r="V71" i="11"/>
  <c r="Y71" i="11"/>
  <c r="Z71" i="11"/>
  <c r="V70" i="11"/>
  <c r="Z70" i="11"/>
  <c r="V69" i="11"/>
  <c r="Z69" i="11"/>
  <c r="V68" i="11"/>
  <c r="Y68" i="11"/>
  <c r="Z68" i="11"/>
  <c r="V67" i="11"/>
  <c r="X67" i="11"/>
  <c r="Y67" i="11"/>
  <c r="Y66" i="11"/>
  <c r="V65" i="11"/>
  <c r="Y65" i="11"/>
  <c r="Z65" i="11"/>
  <c r="V64" i="11"/>
  <c r="Y64" i="11"/>
  <c r="Z64" i="11"/>
  <c r="V63" i="11"/>
  <c r="Y63" i="11"/>
  <c r="Z63" i="11"/>
  <c r="V62" i="11"/>
  <c r="Y62" i="11"/>
  <c r="V61" i="11"/>
  <c r="Y61" i="11"/>
  <c r="Z61" i="11"/>
  <c r="V60" i="11"/>
  <c r="Z60" i="11"/>
  <c r="V59" i="11"/>
  <c r="Y59" i="11"/>
  <c r="V58" i="11"/>
  <c r="Y58" i="11"/>
  <c r="Z58" i="11"/>
  <c r="V57" i="11"/>
  <c r="Y57" i="11"/>
  <c r="V56" i="11"/>
  <c r="Y56" i="11"/>
  <c r="V55" i="11"/>
  <c r="Y55" i="11"/>
  <c r="Z55" i="11"/>
  <c r="V54" i="11"/>
  <c r="Z54" i="11"/>
  <c r="V53" i="11"/>
  <c r="Y53" i="11"/>
  <c r="V52" i="11"/>
  <c r="Y52" i="11"/>
  <c r="Z52" i="11"/>
  <c r="V51" i="11"/>
  <c r="Y51" i="11"/>
  <c r="Y50" i="11"/>
  <c r="V49" i="11"/>
  <c r="Y49" i="11"/>
  <c r="Z49" i="11"/>
  <c r="V48" i="11"/>
  <c r="Z48" i="11"/>
  <c r="V47" i="11"/>
  <c r="Z47" i="11"/>
  <c r="V46" i="11"/>
  <c r="Y46" i="11"/>
  <c r="Z46" i="11"/>
  <c r="V45" i="11"/>
  <c r="X45" i="11"/>
  <c r="Z45" i="11"/>
  <c r="V44" i="11"/>
  <c r="Y44" i="11"/>
  <c r="V43" i="11"/>
  <c r="Y43" i="11"/>
  <c r="Z43" i="11"/>
  <c r="V42" i="11"/>
  <c r="Y42" i="11"/>
  <c r="V41" i="11"/>
  <c r="Y41" i="11"/>
  <c r="Z41" i="11"/>
  <c r="Y40" i="11"/>
  <c r="Z40" i="11"/>
  <c r="V39" i="11"/>
  <c r="Y39" i="11"/>
  <c r="Z39" i="11"/>
  <c r="V38" i="11"/>
  <c r="Y38" i="11"/>
  <c r="V37" i="11"/>
  <c r="Y37" i="11"/>
  <c r="Z37" i="11"/>
  <c r="V36" i="11"/>
  <c r="Z36" i="11"/>
  <c r="V35" i="11"/>
  <c r="Y35" i="11"/>
  <c r="Z35" i="11"/>
  <c r="Y34" i="11"/>
  <c r="Z34" i="11"/>
  <c r="V33" i="11"/>
  <c r="Z33" i="11"/>
  <c r="V32" i="11"/>
  <c r="X32" i="11"/>
  <c r="Y32" i="11"/>
  <c r="V31" i="11"/>
  <c r="Y31" i="11"/>
  <c r="V30" i="11"/>
  <c r="Z30" i="11"/>
  <c r="V29" i="11"/>
  <c r="Y29" i="11"/>
  <c r="V28" i="11"/>
  <c r="Y28" i="11"/>
  <c r="V27" i="11"/>
  <c r="V26" i="11"/>
  <c r="V25" i="11"/>
  <c r="V24" i="11"/>
  <c r="M21" i="11"/>
  <c r="I21" i="11"/>
  <c r="V23" i="11"/>
  <c r="I7" i="11"/>
  <c r="X23" i="11"/>
  <c r="AA23" i="11"/>
  <c r="C23" i="13"/>
  <c r="V22" i="11"/>
  <c r="M18" i="11"/>
  <c r="M19" i="11"/>
  <c r="F18" i="11"/>
  <c r="G18" i="11"/>
  <c r="H18" i="11"/>
  <c r="V21" i="11"/>
  <c r="AA21" i="11"/>
  <c r="C21" i="13"/>
  <c r="L18" i="11"/>
  <c r="K18" i="11"/>
  <c r="J18" i="11"/>
  <c r="V20" i="11"/>
  <c r="AA20" i="11"/>
  <c r="C20" i="13"/>
  <c r="V19" i="11"/>
  <c r="AA19" i="11"/>
  <c r="C19" i="13"/>
  <c r="V18" i="11"/>
  <c r="U18" i="11"/>
  <c r="AA18" i="11"/>
  <c r="C18" i="13"/>
  <c r="I9" i="11"/>
  <c r="Z25" i="11"/>
  <c r="V17" i="11"/>
  <c r="V16" i="11"/>
  <c r="V15" i="11"/>
  <c r="V14" i="11"/>
  <c r="V13" i="11"/>
  <c r="V12" i="11"/>
  <c r="U11" i="11"/>
  <c r="V11" i="11"/>
  <c r="D9" i="11"/>
  <c r="V10" i="11"/>
  <c r="V9" i="11"/>
  <c r="D7" i="11"/>
  <c r="V7" i="11"/>
  <c r="Z5" i="11"/>
  <c r="Y5" i="11"/>
  <c r="X5" i="11"/>
  <c r="M11" i="1"/>
  <c r="AB21" i="1"/>
  <c r="AB19" i="1"/>
  <c r="I11" i="1"/>
  <c r="AA18" i="1"/>
  <c r="AA13" i="1"/>
  <c r="M9" i="1"/>
  <c r="Z18" i="1"/>
  <c r="I9" i="1"/>
  <c r="M8" i="1"/>
  <c r="I8" i="1"/>
  <c r="Y9" i="1"/>
  <c r="Y8" i="1"/>
  <c r="D7" i="7"/>
  <c r="L7" i="7"/>
  <c r="K7" i="7"/>
  <c r="J7" i="1"/>
  <c r="K7" i="1"/>
  <c r="L7" i="1"/>
  <c r="M7" i="1"/>
  <c r="X53" i="1"/>
  <c r="F7" i="1"/>
  <c r="G7" i="1"/>
  <c r="H7" i="1"/>
  <c r="I7" i="1"/>
  <c r="F21" i="1"/>
  <c r="G21" i="1"/>
  <c r="H21" i="1"/>
  <c r="F7" i="7"/>
  <c r="H7" i="7"/>
  <c r="M24" i="1"/>
  <c r="M21" i="1"/>
  <c r="M22" i="1"/>
  <c r="I9" i="7"/>
  <c r="S15" i="7"/>
  <c r="I10" i="7"/>
  <c r="I11" i="7"/>
  <c r="U13" i="7"/>
  <c r="P14" i="7"/>
  <c r="U14" i="7"/>
  <c r="I12" i="7"/>
  <c r="V14" i="7"/>
  <c r="V15" i="7"/>
  <c r="M8" i="7"/>
  <c r="R16" i="7"/>
  <c r="V16" i="7"/>
  <c r="I13" i="7"/>
  <c r="W16" i="7"/>
  <c r="R17" i="7"/>
  <c r="M9" i="7"/>
  <c r="S21" i="7"/>
  <c r="M10" i="7"/>
  <c r="M11" i="7"/>
  <c r="U31" i="7"/>
  <c r="U17" i="7"/>
  <c r="V17" i="7"/>
  <c r="I14" i="7"/>
  <c r="X17" i="7"/>
  <c r="P18" i="7"/>
  <c r="R18" i="7"/>
  <c r="T18" i="7"/>
  <c r="V18" i="7"/>
  <c r="W18" i="7"/>
  <c r="I15" i="7"/>
  <c r="Y18" i="7"/>
  <c r="R19" i="7"/>
  <c r="S19" i="7"/>
  <c r="M12" i="7"/>
  <c r="V19" i="7"/>
  <c r="Y19" i="7"/>
  <c r="I16" i="7"/>
  <c r="Z21" i="7"/>
  <c r="R20" i="7"/>
  <c r="W20" i="7"/>
  <c r="X20" i="7"/>
  <c r="Y20" i="7"/>
  <c r="R21" i="7"/>
  <c r="V21" i="7"/>
  <c r="M13" i="7"/>
  <c r="Y21" i="7"/>
  <c r="R22" i="7"/>
  <c r="T22" i="7"/>
  <c r="M14" i="7"/>
  <c r="X62" i="7"/>
  <c r="X39" i="7"/>
  <c r="Y22" i="7"/>
  <c r="R23" i="7"/>
  <c r="T23" i="7"/>
  <c r="V23" i="7"/>
  <c r="M15" i="7"/>
  <c r="Y23" i="7"/>
  <c r="Z23" i="7"/>
  <c r="R24" i="7"/>
  <c r="U24" i="7"/>
  <c r="Y24" i="7"/>
  <c r="M16" i="7"/>
  <c r="Z33" i="7"/>
  <c r="R25" i="7"/>
  <c r="Y25" i="7"/>
  <c r="R26" i="7"/>
  <c r="U26" i="7"/>
  <c r="V26" i="7"/>
  <c r="Y26" i="7"/>
  <c r="R27" i="7"/>
  <c r="U27" i="7"/>
  <c r="Y27" i="7"/>
  <c r="R28" i="7"/>
  <c r="S28" i="7"/>
  <c r="W28" i="7"/>
  <c r="Y28" i="7"/>
  <c r="R29" i="7"/>
  <c r="T29" i="7"/>
  <c r="V29" i="7"/>
  <c r="Y29" i="7"/>
  <c r="R30" i="7"/>
  <c r="V30" i="7"/>
  <c r="Y30" i="7"/>
  <c r="R31" i="7"/>
  <c r="T31" i="7"/>
  <c r="Y31" i="7"/>
  <c r="R32" i="7"/>
  <c r="S32" i="7"/>
  <c r="Y32" i="7"/>
  <c r="R33" i="7"/>
  <c r="V33" i="7"/>
  <c r="Y33" i="7"/>
  <c r="R34" i="7"/>
  <c r="T34" i="7"/>
  <c r="U34" i="7"/>
  <c r="V34" i="7"/>
  <c r="Y34" i="7"/>
  <c r="R35" i="7"/>
  <c r="T35" i="7"/>
  <c r="Y35" i="7"/>
  <c r="R36" i="7"/>
  <c r="T36" i="7"/>
  <c r="W36" i="7"/>
  <c r="Y36" i="7"/>
  <c r="R37" i="7"/>
  <c r="S37" i="7"/>
  <c r="Y37" i="7"/>
  <c r="R38" i="7"/>
  <c r="V38" i="7"/>
  <c r="Y38" i="7"/>
  <c r="R39" i="7"/>
  <c r="T39" i="7"/>
  <c r="V39" i="7"/>
  <c r="Y39" i="7"/>
  <c r="R40" i="7"/>
  <c r="T40" i="7"/>
  <c r="W40" i="7"/>
  <c r="Y40" i="7"/>
  <c r="Z40" i="7"/>
  <c r="R41" i="7"/>
  <c r="T41" i="7"/>
  <c r="U41" i="7"/>
  <c r="Y41" i="7"/>
  <c r="R42" i="7"/>
  <c r="T42" i="7"/>
  <c r="V42" i="7"/>
  <c r="Y42" i="7"/>
  <c r="R43" i="7"/>
  <c r="T43" i="7"/>
  <c r="U43" i="7"/>
  <c r="V43" i="7"/>
  <c r="Y43" i="7"/>
  <c r="R44" i="7"/>
  <c r="S44" i="7"/>
  <c r="V44" i="7"/>
  <c r="W44" i="7"/>
  <c r="Y44" i="7"/>
  <c r="R45" i="7"/>
  <c r="U45" i="7"/>
  <c r="V45" i="7"/>
  <c r="Y45" i="7"/>
  <c r="R46" i="7"/>
  <c r="V46" i="7"/>
  <c r="X46" i="7"/>
  <c r="Y46" i="7"/>
  <c r="R47" i="7"/>
  <c r="T47" i="7"/>
  <c r="V47" i="7"/>
  <c r="Y47" i="7"/>
  <c r="R48" i="7"/>
  <c r="S48" i="7"/>
  <c r="U48" i="7"/>
  <c r="W48" i="7"/>
  <c r="Y48" i="7"/>
  <c r="R49" i="7"/>
  <c r="T49" i="7"/>
  <c r="Y49" i="7"/>
  <c r="R50" i="7"/>
  <c r="U50" i="7"/>
  <c r="V50" i="7"/>
  <c r="Y50" i="7"/>
  <c r="R51" i="7"/>
  <c r="T51" i="7"/>
  <c r="U51" i="7"/>
  <c r="V51" i="7"/>
  <c r="Y51" i="7"/>
  <c r="R52" i="7"/>
  <c r="U52" i="7"/>
  <c r="V52" i="7"/>
  <c r="W52" i="7"/>
  <c r="Y52" i="7"/>
  <c r="R53" i="7"/>
  <c r="S53" i="7"/>
  <c r="V53" i="7"/>
  <c r="Y53" i="7"/>
  <c r="R54" i="7"/>
  <c r="T54" i="7"/>
  <c r="V54" i="7"/>
  <c r="X54" i="7"/>
  <c r="Y54" i="7"/>
  <c r="R55" i="7"/>
  <c r="T55" i="7"/>
  <c r="V55" i="7"/>
  <c r="Y55" i="7"/>
  <c r="R56" i="7"/>
  <c r="T56" i="7"/>
  <c r="U56" i="7"/>
  <c r="W56" i="7"/>
  <c r="Y56" i="7"/>
  <c r="R57" i="7"/>
  <c r="S57" i="7"/>
  <c r="U57" i="7"/>
  <c r="Y57" i="7"/>
  <c r="R58" i="7"/>
  <c r="T58" i="7"/>
  <c r="U58" i="7"/>
  <c r="V58" i="7"/>
  <c r="Y58" i="7"/>
  <c r="R59" i="7"/>
  <c r="T59" i="7"/>
  <c r="V59" i="7"/>
  <c r="Y59" i="7"/>
  <c r="Z59" i="7"/>
  <c r="R60" i="7"/>
  <c r="U60" i="7"/>
  <c r="V60" i="7"/>
  <c r="W60" i="7"/>
  <c r="Y60" i="7"/>
  <c r="R61" i="7"/>
  <c r="U61" i="7"/>
  <c r="V61" i="7"/>
  <c r="Y61" i="7"/>
  <c r="R62" i="7"/>
  <c r="T62" i="7"/>
  <c r="V62" i="7"/>
  <c r="Y62" i="7"/>
  <c r="R63" i="7"/>
  <c r="S63" i="7"/>
  <c r="V63" i="7"/>
  <c r="Y63" i="7"/>
  <c r="R64" i="7"/>
  <c r="T64" i="7"/>
  <c r="U64" i="7"/>
  <c r="W64" i="7"/>
  <c r="Y64" i="7"/>
  <c r="R65" i="7"/>
  <c r="T65" i="7"/>
  <c r="U65" i="7"/>
  <c r="Y65" i="7"/>
  <c r="R66" i="7"/>
  <c r="T66" i="7"/>
  <c r="U66" i="7"/>
  <c r="V66" i="7"/>
  <c r="Y66" i="7"/>
  <c r="R67" i="7"/>
  <c r="U67" i="7"/>
  <c r="V67" i="7"/>
  <c r="Y67" i="7"/>
  <c r="R68" i="7"/>
  <c r="U68" i="7"/>
  <c r="V68" i="7"/>
  <c r="W68" i="7"/>
  <c r="Y68" i="7"/>
  <c r="R69" i="7"/>
  <c r="S69" i="7"/>
  <c r="U69" i="7"/>
  <c r="V69" i="7"/>
  <c r="Y69" i="7"/>
  <c r="R70" i="7"/>
  <c r="T70" i="7"/>
  <c r="V70" i="7"/>
  <c r="X70" i="7"/>
  <c r="Y70" i="7"/>
  <c r="R71" i="7"/>
  <c r="T71" i="7"/>
  <c r="V71" i="7"/>
  <c r="Y71" i="7"/>
  <c r="R72" i="7"/>
  <c r="T72" i="7"/>
  <c r="W72" i="7"/>
  <c r="Y72" i="7"/>
  <c r="Z72" i="7"/>
  <c r="R73" i="7"/>
  <c r="S73" i="7"/>
  <c r="T73" i="7"/>
  <c r="U73" i="7"/>
  <c r="Y73" i="7"/>
  <c r="Z73" i="7"/>
  <c r="R74" i="7"/>
  <c r="T74" i="7"/>
  <c r="V74" i="7"/>
  <c r="Y74" i="7"/>
  <c r="Z74" i="7"/>
  <c r="R75" i="7"/>
  <c r="T75" i="7"/>
  <c r="U75" i="7"/>
  <c r="V75" i="7"/>
  <c r="Y75" i="7"/>
  <c r="R76" i="7"/>
  <c r="S76" i="7"/>
  <c r="V76" i="7"/>
  <c r="W76" i="7"/>
  <c r="Y76" i="7"/>
  <c r="R77" i="7"/>
  <c r="U77" i="7"/>
  <c r="V77" i="7"/>
  <c r="Y77" i="7"/>
  <c r="R78" i="7"/>
  <c r="S78" i="7"/>
  <c r="V78" i="7"/>
  <c r="X78" i="7"/>
  <c r="Y78" i="7"/>
  <c r="R79" i="7"/>
  <c r="T79" i="7"/>
  <c r="V79" i="7"/>
  <c r="Y79" i="7"/>
  <c r="R80" i="7"/>
  <c r="S80" i="7"/>
  <c r="U80" i="7"/>
  <c r="W80" i="7"/>
  <c r="Y80" i="7"/>
  <c r="R81" i="7"/>
  <c r="T81" i="7"/>
  <c r="Y81" i="7"/>
  <c r="R82" i="7"/>
  <c r="U82" i="7"/>
  <c r="V82" i="7"/>
  <c r="Y82" i="7"/>
  <c r="V8" i="1"/>
  <c r="V7" i="1"/>
  <c r="U9" i="1"/>
  <c r="V9" i="1"/>
  <c r="V10" i="1"/>
  <c r="X10" i="1"/>
  <c r="V11" i="1"/>
  <c r="U12" i="1"/>
  <c r="V12" i="1"/>
  <c r="Y12" i="1"/>
  <c r="U13" i="1"/>
  <c r="V13" i="1"/>
  <c r="Z13" i="1"/>
  <c r="V14" i="1"/>
  <c r="AA14" i="1"/>
  <c r="V15" i="1"/>
  <c r="Y15" i="1"/>
  <c r="Z15" i="1"/>
  <c r="AA15" i="1"/>
  <c r="AB15" i="1"/>
  <c r="U16" i="1"/>
  <c r="V16" i="1"/>
  <c r="Y16" i="1"/>
  <c r="Z16" i="1"/>
  <c r="AA16" i="1"/>
  <c r="AB16" i="1"/>
  <c r="U17" i="1"/>
  <c r="V17" i="1"/>
  <c r="Y17" i="1"/>
  <c r="AA17" i="1"/>
  <c r="U18" i="1"/>
  <c r="V18" i="1"/>
  <c r="Y18" i="1"/>
  <c r="X18" i="1"/>
  <c r="AB18" i="1"/>
  <c r="AC18" i="1"/>
  <c r="C17" i="4"/>
  <c r="V19" i="1"/>
  <c r="AA19" i="1"/>
  <c r="V20" i="1"/>
  <c r="AA20" i="1"/>
  <c r="V21" i="1"/>
  <c r="AA21" i="1"/>
  <c r="V22" i="1"/>
  <c r="Y22" i="1"/>
  <c r="Z22" i="1"/>
  <c r="AA22" i="1"/>
  <c r="V23" i="1"/>
  <c r="Z23" i="1"/>
  <c r="AA23" i="1"/>
  <c r="AB23" i="1"/>
  <c r="V24" i="1"/>
  <c r="Y24" i="1"/>
  <c r="AA24" i="1"/>
  <c r="AB24" i="1"/>
  <c r="V25" i="1"/>
  <c r="Y25" i="1"/>
  <c r="Z25" i="1"/>
  <c r="AA25" i="1"/>
  <c r="AB25" i="1"/>
  <c r="V26" i="1"/>
  <c r="Z26" i="1"/>
  <c r="AA26" i="1"/>
  <c r="V27" i="1"/>
  <c r="Z27" i="1"/>
  <c r="AA27" i="1"/>
  <c r="V28" i="1"/>
  <c r="AA28" i="1"/>
  <c r="AB28" i="1"/>
  <c r="V29" i="1"/>
  <c r="Y29" i="1"/>
  <c r="AA29" i="1"/>
  <c r="V30" i="1"/>
  <c r="Y30" i="1"/>
  <c r="AA30" i="1"/>
  <c r="V31" i="1"/>
  <c r="AA31" i="1"/>
  <c r="AB31" i="1"/>
  <c r="V32" i="1"/>
  <c r="Y32" i="1"/>
  <c r="AA32" i="1"/>
  <c r="AB32" i="1"/>
  <c r="V33" i="1"/>
  <c r="Z33" i="1"/>
  <c r="AA33" i="1"/>
  <c r="AB33" i="1"/>
  <c r="V34" i="1"/>
  <c r="Y34" i="1"/>
  <c r="Z34" i="1"/>
  <c r="AA34" i="1"/>
  <c r="AB34" i="1"/>
  <c r="V35" i="1"/>
  <c r="Y35" i="1"/>
  <c r="Z35" i="1"/>
  <c r="AA35" i="1"/>
  <c r="V36" i="1"/>
  <c r="AA36" i="1"/>
  <c r="AB36" i="1"/>
  <c r="V37" i="1"/>
  <c r="X37" i="1"/>
  <c r="Z37" i="1"/>
  <c r="AA37" i="1"/>
  <c r="AB37" i="1"/>
  <c r="V38" i="1"/>
  <c r="Y38" i="1"/>
  <c r="AA38" i="1"/>
  <c r="AB38" i="1"/>
  <c r="V39" i="1"/>
  <c r="Y39" i="1"/>
  <c r="Z39" i="1"/>
  <c r="AA39" i="1"/>
  <c r="AB39" i="1"/>
  <c r="V40" i="1"/>
  <c r="Y40" i="1"/>
  <c r="Z40" i="1"/>
  <c r="AA40" i="1"/>
  <c r="V41" i="1"/>
  <c r="Z41" i="1"/>
  <c r="AA41" i="1"/>
  <c r="AB41" i="1"/>
  <c r="V42" i="1"/>
  <c r="Y42" i="1"/>
  <c r="Z42" i="1"/>
  <c r="AA42" i="1"/>
  <c r="V43" i="1"/>
  <c r="Z43" i="1"/>
  <c r="AA43" i="1"/>
  <c r="AB43" i="1"/>
  <c r="V44" i="1"/>
  <c r="Y44" i="1"/>
  <c r="AA44" i="1"/>
  <c r="AB44" i="1"/>
  <c r="V45" i="1"/>
  <c r="Y45" i="1"/>
  <c r="Z45" i="1"/>
  <c r="AA45" i="1"/>
  <c r="AB45" i="1"/>
  <c r="V46" i="1"/>
  <c r="Y46" i="1"/>
  <c r="Z46" i="1"/>
  <c r="AA46" i="1"/>
  <c r="V47" i="1"/>
  <c r="Z47" i="1"/>
  <c r="AA47" i="1"/>
  <c r="AB47" i="1"/>
  <c r="V48" i="1"/>
  <c r="Y48" i="1"/>
  <c r="AA48" i="1"/>
  <c r="AB48" i="1"/>
  <c r="V49" i="1"/>
  <c r="X49" i="1"/>
  <c r="Y49" i="1"/>
  <c r="Z49" i="1"/>
  <c r="AA49" i="1"/>
  <c r="AB49" i="1"/>
  <c r="AC49" i="1"/>
  <c r="C48" i="4"/>
  <c r="V50" i="1"/>
  <c r="Y50" i="1"/>
  <c r="AA50" i="1"/>
  <c r="V51" i="1"/>
  <c r="Z51" i="1"/>
  <c r="AA51" i="1"/>
  <c r="AB51" i="1"/>
  <c r="V52" i="1"/>
  <c r="Y52" i="1"/>
  <c r="AA52" i="1"/>
  <c r="AB52" i="1"/>
  <c r="V53" i="1"/>
  <c r="Y53" i="1"/>
  <c r="AA53" i="1"/>
  <c r="AB53" i="1"/>
  <c r="V54" i="1"/>
  <c r="Y54" i="1"/>
  <c r="Z54" i="1"/>
  <c r="X54" i="1"/>
  <c r="AA54" i="1"/>
  <c r="AB54" i="1"/>
  <c r="AC54" i="1"/>
  <c r="C53" i="4"/>
  <c r="V55" i="1"/>
  <c r="Y55" i="1"/>
  <c r="Z55" i="1"/>
  <c r="AA55" i="1"/>
  <c r="V56" i="1"/>
  <c r="Z56" i="1"/>
  <c r="AA56" i="1"/>
  <c r="AB56" i="1"/>
  <c r="V57" i="1"/>
  <c r="Y57" i="1"/>
  <c r="AA57" i="1"/>
  <c r="AB57" i="1"/>
  <c r="V58" i="1"/>
  <c r="X58" i="1"/>
  <c r="Z58" i="1"/>
  <c r="AA58" i="1"/>
  <c r="AB58" i="1"/>
  <c r="V59" i="1"/>
  <c r="Y59" i="1"/>
  <c r="AA59" i="1"/>
  <c r="AB59" i="1"/>
  <c r="V60" i="1"/>
  <c r="Y60" i="1"/>
  <c r="Z60" i="1"/>
  <c r="AA60" i="1"/>
  <c r="AB60" i="1"/>
  <c r="V61" i="1"/>
  <c r="Y61" i="1"/>
  <c r="Z61" i="1"/>
  <c r="AA61" i="1"/>
  <c r="V62" i="1"/>
  <c r="Z62" i="1"/>
  <c r="AA62" i="1"/>
  <c r="AB62" i="1"/>
  <c r="V63" i="1"/>
  <c r="Y63" i="1"/>
  <c r="AA63" i="1"/>
  <c r="AB63" i="1"/>
  <c r="V64" i="1"/>
  <c r="Y64" i="1"/>
  <c r="Z64" i="1"/>
  <c r="AA64" i="1"/>
  <c r="AB64" i="1"/>
  <c r="V65" i="1"/>
  <c r="Y65" i="1"/>
  <c r="AA65" i="1"/>
  <c r="V66" i="1"/>
  <c r="Z66" i="1"/>
  <c r="AA66" i="1"/>
  <c r="AB66" i="1"/>
  <c r="V67" i="1"/>
  <c r="Y67" i="1"/>
  <c r="AA67" i="1"/>
  <c r="AB67" i="1"/>
  <c r="V68" i="1"/>
  <c r="Y68" i="1"/>
  <c r="Z68" i="1"/>
  <c r="AA68" i="1"/>
  <c r="AB68" i="1"/>
  <c r="V69" i="1"/>
  <c r="X69" i="1"/>
  <c r="Y69" i="1"/>
  <c r="AA69" i="1"/>
  <c r="AB69" i="1"/>
  <c r="V70" i="1"/>
  <c r="Y70" i="1"/>
  <c r="Z70" i="1"/>
  <c r="AA70" i="1"/>
  <c r="V71" i="1"/>
  <c r="Z71" i="1"/>
  <c r="AA71" i="1"/>
  <c r="AB71" i="1"/>
  <c r="V72" i="1"/>
  <c r="Y72" i="1"/>
  <c r="AA72" i="1"/>
  <c r="AB72" i="1"/>
  <c r="V73" i="1"/>
  <c r="Y73" i="1"/>
  <c r="Z73" i="1"/>
  <c r="X73" i="1"/>
  <c r="AA73" i="1"/>
  <c r="AB73" i="1"/>
  <c r="AC73" i="1"/>
  <c r="C72" i="4"/>
  <c r="V74" i="1"/>
  <c r="X74" i="1"/>
  <c r="Y74" i="1"/>
  <c r="AA74" i="1"/>
  <c r="AB74" i="1"/>
  <c r="V75" i="1"/>
  <c r="Y75" i="1"/>
  <c r="AA75" i="1"/>
  <c r="AB75" i="1"/>
  <c r="V76" i="1"/>
  <c r="Y76" i="1"/>
  <c r="Z76" i="1"/>
  <c r="AA76" i="1"/>
  <c r="V77" i="1"/>
  <c r="Z77" i="1"/>
  <c r="AA77" i="1"/>
  <c r="AB77" i="1"/>
  <c r="V78" i="1"/>
  <c r="Y78" i="1"/>
  <c r="AA78" i="1"/>
  <c r="AB78" i="1"/>
  <c r="V79" i="1"/>
  <c r="Y79" i="1"/>
  <c r="Z79" i="1"/>
  <c r="AA79" i="1"/>
  <c r="AB79" i="1"/>
  <c r="V80" i="1"/>
  <c r="Y80" i="1"/>
  <c r="Z80" i="1"/>
  <c r="AA80" i="1"/>
  <c r="V81" i="1"/>
  <c r="Z81" i="1"/>
  <c r="AA81" i="1"/>
  <c r="AB81" i="1"/>
  <c r="V82" i="1"/>
  <c r="Y82" i="1"/>
  <c r="AA82" i="1"/>
  <c r="AB82" i="1"/>
  <c r="H25" i="7"/>
  <c r="G25" i="7"/>
  <c r="F25" i="7"/>
  <c r="M28" i="7"/>
  <c r="M25" i="7"/>
  <c r="M26" i="7"/>
  <c r="L11" i="4"/>
  <c r="I28" i="7"/>
  <c r="L25" i="7"/>
  <c r="K25" i="7"/>
  <c r="J25" i="7"/>
  <c r="L21" i="1"/>
  <c r="K21" i="1"/>
  <c r="J21" i="1"/>
  <c r="I24" i="1"/>
  <c r="M14" i="1"/>
  <c r="I14" i="1"/>
  <c r="I8" i="7"/>
  <c r="Z5" i="7"/>
  <c r="Y5" i="7"/>
  <c r="X5" i="7"/>
  <c r="W5" i="7"/>
  <c r="V5" i="7"/>
  <c r="U5" i="7"/>
  <c r="T5" i="7"/>
  <c r="R5" i="7"/>
  <c r="Q5" i="7"/>
  <c r="D16" i="7"/>
  <c r="D9" i="7"/>
  <c r="D10" i="7"/>
  <c r="D11" i="7"/>
  <c r="D12" i="7"/>
  <c r="D13" i="7"/>
  <c r="D14" i="7"/>
  <c r="D15" i="7"/>
  <c r="D1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S5" i="7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AB5" i="1"/>
  <c r="AA5" i="1"/>
  <c r="Z5" i="1"/>
  <c r="Y5" i="1"/>
  <c r="X5" i="1"/>
  <c r="I12" i="1"/>
  <c r="K7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D11" i="1"/>
  <c r="D9" i="1"/>
  <c r="W21" i="7"/>
  <c r="W26" i="7"/>
  <c r="W30" i="7"/>
  <c r="W34" i="7"/>
  <c r="W38" i="7"/>
  <c r="W22" i="7"/>
  <c r="W24" i="7"/>
  <c r="W27" i="7"/>
  <c r="W31" i="7"/>
  <c r="W35" i="7"/>
  <c r="W23" i="7"/>
  <c r="W29" i="7"/>
  <c r="W32" i="7"/>
  <c r="W37" i="7"/>
  <c r="W41" i="7"/>
  <c r="W45" i="7"/>
  <c r="W49" i="7"/>
  <c r="W53" i="7"/>
  <c r="W57" i="7"/>
  <c r="W61" i="7"/>
  <c r="W65" i="7"/>
  <c r="W69" i="7"/>
  <c r="W73" i="7"/>
  <c r="W77" i="7"/>
  <c r="W81" i="7"/>
  <c r="W42" i="7"/>
  <c r="W46" i="7"/>
  <c r="W50" i="7"/>
  <c r="W54" i="7"/>
  <c r="W58" i="7"/>
  <c r="W62" i="7"/>
  <c r="W66" i="7"/>
  <c r="W70" i="7"/>
  <c r="W74" i="7"/>
  <c r="W78" i="7"/>
  <c r="W82" i="7"/>
  <c r="X26" i="11"/>
  <c r="X22" i="11"/>
  <c r="X24" i="11"/>
  <c r="I10" i="11"/>
  <c r="K7" i="13"/>
  <c r="X25" i="11"/>
  <c r="X81" i="1"/>
  <c r="X65" i="1"/>
  <c r="X19" i="1"/>
  <c r="W25" i="7"/>
  <c r="M12" i="1"/>
  <c r="K8" i="4"/>
  <c r="M8" i="4"/>
  <c r="X82" i="1"/>
  <c r="X66" i="1"/>
  <c r="X50" i="1"/>
  <c r="X34" i="1"/>
  <c r="AC34" i="1"/>
  <c r="C33" i="4"/>
  <c r="X29" i="1"/>
  <c r="X79" i="7"/>
  <c r="X75" i="7"/>
  <c r="X71" i="7"/>
  <c r="X67" i="7"/>
  <c r="X63" i="7"/>
  <c r="X59" i="7"/>
  <c r="X55" i="7"/>
  <c r="X51" i="7"/>
  <c r="X47" i="7"/>
  <c r="X43" i="7"/>
  <c r="X20" i="1"/>
  <c r="X28" i="1"/>
  <c r="X36" i="1"/>
  <c r="X44" i="1"/>
  <c r="X52" i="1"/>
  <c r="X56" i="1"/>
  <c r="X64" i="1"/>
  <c r="X68" i="1"/>
  <c r="X72" i="1"/>
  <c r="X76" i="1"/>
  <c r="X80" i="1"/>
  <c r="X15" i="1"/>
  <c r="X17" i="1"/>
  <c r="X27" i="1"/>
  <c r="X31" i="1"/>
  <c r="X35" i="1"/>
  <c r="X39" i="1"/>
  <c r="X43" i="1"/>
  <c r="X47" i="1"/>
  <c r="X51" i="1"/>
  <c r="X55" i="1"/>
  <c r="X63" i="1"/>
  <c r="X67" i="1"/>
  <c r="X71" i="1"/>
  <c r="X75" i="1"/>
  <c r="Z26" i="11"/>
  <c r="Z27" i="11"/>
  <c r="Z24" i="11"/>
  <c r="Z28" i="11"/>
  <c r="X33" i="1"/>
  <c r="W33" i="7"/>
  <c r="X23" i="7"/>
  <c r="X25" i="7"/>
  <c r="X29" i="7"/>
  <c r="X33" i="7"/>
  <c r="X37" i="7"/>
  <c r="X26" i="7"/>
  <c r="X30" i="7"/>
  <c r="X34" i="7"/>
  <c r="X38" i="7"/>
  <c r="X22" i="7"/>
  <c r="X31" i="7"/>
  <c r="X40" i="7"/>
  <c r="X44" i="7"/>
  <c r="X48" i="7"/>
  <c r="X52" i="7"/>
  <c r="X56" i="7"/>
  <c r="X60" i="7"/>
  <c r="X64" i="7"/>
  <c r="X68" i="7"/>
  <c r="X72" i="7"/>
  <c r="X76" i="7"/>
  <c r="X80" i="7"/>
  <c r="X24" i="7"/>
  <c r="X32" i="7"/>
  <c r="X41" i="7"/>
  <c r="X45" i="7"/>
  <c r="X49" i="7"/>
  <c r="X53" i="7"/>
  <c r="X57" i="7"/>
  <c r="X61" i="7"/>
  <c r="X65" i="7"/>
  <c r="X69" i="7"/>
  <c r="X73" i="7"/>
  <c r="X77" i="7"/>
  <c r="X81" i="7"/>
  <c r="X8" i="1"/>
  <c r="X11" i="1"/>
  <c r="X12" i="1"/>
  <c r="Y10" i="1"/>
  <c r="Y11" i="1"/>
  <c r="AA11" i="11"/>
  <c r="C11" i="13"/>
  <c r="X78" i="1"/>
  <c r="X62" i="1"/>
  <c r="X57" i="1"/>
  <c r="X46" i="1"/>
  <c r="X41" i="1"/>
  <c r="X26" i="1"/>
  <c r="X9" i="1"/>
  <c r="AC9" i="1"/>
  <c r="C8" i="4"/>
  <c r="W79" i="7"/>
  <c r="W75" i="7"/>
  <c r="W71" i="7"/>
  <c r="W67" i="7"/>
  <c r="W63" i="7"/>
  <c r="W59" i="7"/>
  <c r="W55" i="7"/>
  <c r="W51" i="7"/>
  <c r="W47" i="7"/>
  <c r="W43" i="7"/>
  <c r="W39" i="7"/>
  <c r="X36" i="7"/>
  <c r="X35" i="7"/>
  <c r="X28" i="7"/>
  <c r="X27" i="7"/>
  <c r="Z12" i="1"/>
  <c r="Z14" i="1"/>
  <c r="U15" i="11"/>
  <c r="AA15" i="11"/>
  <c r="C15" i="13"/>
  <c r="U13" i="11"/>
  <c r="AA13" i="11"/>
  <c r="C13" i="13"/>
  <c r="U16" i="11"/>
  <c r="AA16" i="11"/>
  <c r="C16" i="13"/>
  <c r="U9" i="11"/>
  <c r="AA9" i="11"/>
  <c r="C9" i="13"/>
  <c r="U14" i="11"/>
  <c r="AA14" i="11"/>
  <c r="C14" i="13"/>
  <c r="U10" i="11"/>
  <c r="AA10" i="11"/>
  <c r="C10" i="13"/>
  <c r="V22" i="7"/>
  <c r="V24" i="7"/>
  <c r="V27" i="7"/>
  <c r="V31" i="7"/>
  <c r="V35" i="7"/>
  <c r="V20" i="7"/>
  <c r="V28" i="7"/>
  <c r="V32" i="7"/>
  <c r="V36" i="7"/>
  <c r="X18" i="7"/>
  <c r="U18" i="7"/>
  <c r="U20" i="7"/>
  <c r="U28" i="7"/>
  <c r="U32" i="7"/>
  <c r="U36" i="7"/>
  <c r="U19" i="7"/>
  <c r="U21" i="7"/>
  <c r="U23" i="7"/>
  <c r="U25" i="7"/>
  <c r="U29" i="7"/>
  <c r="U33" i="7"/>
  <c r="U37" i="7"/>
  <c r="S26" i="7"/>
  <c r="S30" i="7"/>
  <c r="S34" i="7"/>
  <c r="S38" i="7"/>
  <c r="S22" i="7"/>
  <c r="S24" i="7"/>
  <c r="S27" i="7"/>
  <c r="S31" i="7"/>
  <c r="S35" i="7"/>
  <c r="P16" i="7"/>
  <c r="S12" i="7"/>
  <c r="S13" i="7"/>
  <c r="S14" i="7"/>
  <c r="I21" i="1"/>
  <c r="I22" i="1"/>
  <c r="K10" i="4"/>
  <c r="Z19" i="7"/>
  <c r="Z20" i="7"/>
  <c r="Z22" i="7"/>
  <c r="X19" i="7"/>
  <c r="X21" i="7"/>
  <c r="W19" i="7"/>
  <c r="W17" i="7"/>
  <c r="U12" i="7"/>
  <c r="U16" i="7"/>
  <c r="U15" i="7"/>
  <c r="P13" i="12"/>
  <c r="P11" i="12"/>
  <c r="P18" i="12"/>
  <c r="P16" i="12"/>
  <c r="P15" i="12"/>
  <c r="P9" i="12"/>
  <c r="P17" i="12"/>
  <c r="P14" i="12"/>
  <c r="P12" i="12"/>
  <c r="P10" i="12"/>
  <c r="P10" i="7"/>
  <c r="P13" i="7"/>
  <c r="P11" i="7"/>
  <c r="P15" i="7"/>
  <c r="I18" i="11"/>
  <c r="I19" i="11"/>
  <c r="K10" i="13"/>
  <c r="Y26" i="11"/>
  <c r="AA26" i="11"/>
  <c r="C26" i="13"/>
  <c r="Y25" i="11"/>
  <c r="AA25" i="11"/>
  <c r="C25" i="13"/>
  <c r="Y24" i="11"/>
  <c r="Y27" i="11"/>
  <c r="X73" i="11"/>
  <c r="Y81" i="11"/>
  <c r="Y77" i="11"/>
  <c r="Y73" i="11"/>
  <c r="AA73" i="11"/>
  <c r="C73" i="13"/>
  <c r="Y69" i="11"/>
  <c r="X80" i="11"/>
  <c r="AA80" i="11"/>
  <c r="C80" i="13"/>
  <c r="X76" i="11"/>
  <c r="AA76" i="11"/>
  <c r="C76" i="13"/>
  <c r="X72" i="11"/>
  <c r="X68" i="11"/>
  <c r="AA68" i="11"/>
  <c r="C68" i="13"/>
  <c r="W79" i="12"/>
  <c r="W75" i="12"/>
  <c r="W77" i="12"/>
  <c r="W74" i="12"/>
  <c r="W71" i="12"/>
  <c r="W67" i="12"/>
  <c r="W63" i="12"/>
  <c r="W59" i="12"/>
  <c r="W82" i="12"/>
  <c r="W80" i="12"/>
  <c r="W78" i="12"/>
  <c r="W76" i="12"/>
  <c r="W68" i="12"/>
  <c r="W60" i="12"/>
  <c r="W55" i="12"/>
  <c r="W51" i="12"/>
  <c r="W47" i="12"/>
  <c r="W43" i="12"/>
  <c r="W39" i="12"/>
  <c r="W81" i="12"/>
  <c r="W69" i="12"/>
  <c r="W66" i="12"/>
  <c r="W61" i="12"/>
  <c r="W58" i="12"/>
  <c r="W54" i="12"/>
  <c r="W50" i="12"/>
  <c r="W46" i="12"/>
  <c r="W42" i="12"/>
  <c r="W38" i="12"/>
  <c r="W34" i="12"/>
  <c r="W31" i="12"/>
  <c r="W28" i="12"/>
  <c r="W29" i="12"/>
  <c r="W30" i="12"/>
  <c r="W33" i="12"/>
  <c r="W35" i="12"/>
  <c r="T81" i="12"/>
  <c r="T77" i="12"/>
  <c r="T78" i="12"/>
  <c r="T75" i="12"/>
  <c r="T73" i="12"/>
  <c r="T69" i="12"/>
  <c r="T65" i="12"/>
  <c r="T61" i="12"/>
  <c r="T82" i="12"/>
  <c r="T80" i="12"/>
  <c r="T72" i="12"/>
  <c r="T64" i="12"/>
  <c r="T57" i="12"/>
  <c r="T53" i="12"/>
  <c r="T49" i="12"/>
  <c r="T45" i="12"/>
  <c r="T41" i="12"/>
  <c r="T37" i="12"/>
  <c r="T70" i="12"/>
  <c r="T67" i="12"/>
  <c r="T62" i="12"/>
  <c r="T59" i="12"/>
  <c r="T56" i="12"/>
  <c r="T52" i="12"/>
  <c r="T48" i="12"/>
  <c r="T44" i="12"/>
  <c r="T40" i="12"/>
  <c r="T36" i="12"/>
  <c r="T32" i="12"/>
  <c r="T30" i="12"/>
  <c r="T27" i="12"/>
  <c r="T25" i="12"/>
  <c r="W24" i="12"/>
  <c r="W25" i="12"/>
  <c r="W26" i="12"/>
  <c r="W22" i="12"/>
  <c r="W32" i="12"/>
  <c r="T34" i="12"/>
  <c r="W36" i="12"/>
  <c r="W40" i="12"/>
  <c r="W44" i="12"/>
  <c r="W48" i="12"/>
  <c r="W52" i="12"/>
  <c r="W56" i="12"/>
  <c r="T63" i="12"/>
  <c r="T71" i="12"/>
  <c r="W23" i="12"/>
  <c r="V24" i="12"/>
  <c r="V23" i="12"/>
  <c r="V25" i="12"/>
  <c r="V22" i="12"/>
  <c r="T29" i="12"/>
  <c r="T33" i="12"/>
  <c r="T35" i="12"/>
  <c r="W37" i="12"/>
  <c r="W41" i="12"/>
  <c r="W45" i="12"/>
  <c r="W49" i="12"/>
  <c r="W53" i="12"/>
  <c r="W57" i="12"/>
  <c r="W62" i="12"/>
  <c r="W64" i="12"/>
  <c r="W70" i="12"/>
  <c r="W72" i="12"/>
  <c r="T74" i="12"/>
  <c r="T76" i="12"/>
  <c r="T79" i="12"/>
  <c r="S20" i="12"/>
  <c r="S19" i="12"/>
  <c r="S21" i="12"/>
  <c r="U24" i="12"/>
  <c r="U20" i="12"/>
  <c r="U22" i="12"/>
  <c r="U23" i="12"/>
  <c r="T23" i="12"/>
  <c r="T22" i="12"/>
  <c r="T21" i="12"/>
  <c r="X25" i="12"/>
  <c r="X27" i="12"/>
  <c r="X28" i="12"/>
  <c r="Y30" i="12"/>
  <c r="Y26" i="12"/>
  <c r="Y29" i="12"/>
  <c r="Z31" i="12"/>
  <c r="Z32" i="12"/>
  <c r="Z28" i="12"/>
  <c r="S81" i="12"/>
  <c r="S77" i="12"/>
  <c r="S73" i="12"/>
  <c r="S78" i="12"/>
  <c r="S69" i="12"/>
  <c r="S65" i="12"/>
  <c r="S61" i="12"/>
  <c r="S82" i="12"/>
  <c r="T20" i="12"/>
  <c r="Y27" i="12"/>
  <c r="Y79" i="12"/>
  <c r="Y75" i="12"/>
  <c r="Y74" i="12"/>
  <c r="Y71" i="12"/>
  <c r="Y67" i="12"/>
  <c r="Y63" i="12"/>
  <c r="Y59" i="12"/>
  <c r="Y82" i="12"/>
  <c r="T24" i="12"/>
  <c r="X26" i="12"/>
  <c r="Z30" i="12"/>
  <c r="G8" i="12"/>
  <c r="K8" i="12"/>
  <c r="J8" i="12"/>
  <c r="E8" i="12"/>
  <c r="E17" i="12"/>
  <c r="P7" i="12"/>
  <c r="AA7" i="12"/>
  <c r="D7" i="13"/>
  <c r="G7" i="13"/>
  <c r="P8" i="12"/>
  <c r="AA8" i="12"/>
  <c r="D8" i="13"/>
  <c r="P7" i="7"/>
  <c r="U8" i="1"/>
  <c r="AC8" i="1"/>
  <c r="C7" i="4"/>
  <c r="U7" i="1"/>
  <c r="AC7" i="1"/>
  <c r="C6" i="4"/>
  <c r="F6" i="4"/>
  <c r="F7" i="4"/>
  <c r="P8" i="7"/>
  <c r="U8" i="11"/>
  <c r="AA8" i="11"/>
  <c r="C8" i="13"/>
  <c r="Y26" i="1"/>
  <c r="AB26" i="1"/>
  <c r="AC26" i="1"/>
  <c r="C25" i="4"/>
  <c r="Y56" i="1"/>
  <c r="AC56" i="1"/>
  <c r="C55" i="4"/>
  <c r="Y47" i="1"/>
  <c r="AC47" i="1"/>
  <c r="C46" i="4"/>
  <c r="X44" i="11"/>
  <c r="Z44" i="11"/>
  <c r="AA44" i="11"/>
  <c r="C44" i="13"/>
  <c r="Z67" i="1"/>
  <c r="AC67" i="1"/>
  <c r="C66" i="4"/>
  <c r="X24" i="1"/>
  <c r="Z24" i="1"/>
  <c r="AC24" i="1"/>
  <c r="C23" i="4"/>
  <c r="AC12" i="1"/>
  <c r="C11" i="4"/>
  <c r="Y71" i="1"/>
  <c r="AC71" i="1"/>
  <c r="C70" i="4"/>
  <c r="F8" i="4"/>
  <c r="AB76" i="1"/>
  <c r="AC76" i="1"/>
  <c r="C75" i="4"/>
  <c r="AC64" i="1"/>
  <c r="C63" i="4"/>
  <c r="Z44" i="1"/>
  <c r="AC44" i="1"/>
  <c r="C43" i="4"/>
  <c r="Y41" i="1"/>
  <c r="AC41" i="1"/>
  <c r="C40" i="4"/>
  <c r="AB35" i="1"/>
  <c r="AC35" i="1"/>
  <c r="C34" i="4"/>
  <c r="E38" i="4"/>
  <c r="E39" i="13"/>
  <c r="I25" i="7"/>
  <c r="I26" i="7"/>
  <c r="L10" i="4"/>
  <c r="AC39" i="1"/>
  <c r="C38" i="4"/>
  <c r="AA22" i="11"/>
  <c r="C22" i="13"/>
  <c r="X82" i="11"/>
  <c r="AA82" i="11"/>
  <c r="C82" i="13"/>
  <c r="X79" i="11"/>
  <c r="X70" i="11"/>
  <c r="X60" i="11"/>
  <c r="X54" i="11"/>
  <c r="X78" i="11"/>
  <c r="AA78" i="11"/>
  <c r="C78" i="13"/>
  <c r="X75" i="11"/>
  <c r="AA75" i="11"/>
  <c r="C75" i="13"/>
  <c r="X65" i="11"/>
  <c r="X64" i="11"/>
  <c r="X61" i="11"/>
  <c r="AA61" i="11"/>
  <c r="C61" i="13"/>
  <c r="X58" i="11"/>
  <c r="AA58" i="11"/>
  <c r="C58" i="13"/>
  <c r="X55" i="11"/>
  <c r="AA55" i="11"/>
  <c r="C55" i="13"/>
  <c r="X49" i="11"/>
  <c r="AA49" i="11"/>
  <c r="C49" i="13"/>
  <c r="X46" i="11"/>
  <c r="AA46" i="11"/>
  <c r="C46" i="13"/>
  <c r="X43" i="11"/>
  <c r="AA43" i="11"/>
  <c r="C43" i="13"/>
  <c r="X41" i="11"/>
  <c r="X37" i="11"/>
  <c r="X28" i="11"/>
  <c r="AA28" i="11"/>
  <c r="C28" i="13"/>
  <c r="X81" i="11"/>
  <c r="AA81" i="11"/>
  <c r="C81" i="13"/>
  <c r="X71" i="11"/>
  <c r="X69" i="11"/>
  <c r="AA69" i="11"/>
  <c r="C69" i="13"/>
  <c r="X77" i="11"/>
  <c r="AA77" i="11"/>
  <c r="C77" i="13"/>
  <c r="X66" i="11"/>
  <c r="X63" i="11"/>
  <c r="X62" i="11"/>
  <c r="Z62" i="11"/>
  <c r="AA62" i="11"/>
  <c r="C62" i="13"/>
  <c r="X59" i="11"/>
  <c r="X51" i="11"/>
  <c r="X40" i="11"/>
  <c r="X33" i="11"/>
  <c r="Y33" i="11"/>
  <c r="AA33" i="11"/>
  <c r="C33" i="13"/>
  <c r="X29" i="11"/>
  <c r="Z29" i="11"/>
  <c r="AA29" i="11"/>
  <c r="C29" i="13"/>
  <c r="X27" i="11"/>
  <c r="AA27" i="11"/>
  <c r="C27" i="13"/>
  <c r="M10" i="11"/>
  <c r="K8" i="13"/>
  <c r="X56" i="11"/>
  <c r="Z56" i="11"/>
  <c r="AA56" i="11"/>
  <c r="C56" i="13"/>
  <c r="X53" i="11"/>
  <c r="Z53" i="11"/>
  <c r="AA53" i="11"/>
  <c r="C53" i="13"/>
  <c r="X48" i="11"/>
  <c r="X39" i="11"/>
  <c r="AA39" i="11"/>
  <c r="C39" i="13"/>
  <c r="X36" i="11"/>
  <c r="Y36" i="11"/>
  <c r="AA36" i="11"/>
  <c r="C36" i="13"/>
  <c r="X35" i="11"/>
  <c r="AA35" i="11"/>
  <c r="C35" i="13"/>
  <c r="X34" i="11"/>
  <c r="AA34" i="11"/>
  <c r="C34" i="13"/>
  <c r="X31" i="11"/>
  <c r="X74" i="11"/>
  <c r="X57" i="11"/>
  <c r="X52" i="11"/>
  <c r="X50" i="11"/>
  <c r="Z50" i="11"/>
  <c r="AA50" i="11"/>
  <c r="C50" i="13"/>
  <c r="X47" i="11"/>
  <c r="X42" i="11"/>
  <c r="X38" i="11"/>
  <c r="X30" i="11"/>
  <c r="Y30" i="11"/>
  <c r="AA30" i="11"/>
  <c r="C30" i="13"/>
  <c r="AC68" i="1"/>
  <c r="C67" i="4"/>
  <c r="AA37" i="11"/>
  <c r="C37" i="13"/>
  <c r="U7" i="11"/>
  <c r="AA7" i="11"/>
  <c r="C7" i="13"/>
  <c r="F7" i="13"/>
  <c r="F8" i="13"/>
  <c r="F9" i="13"/>
  <c r="F10" i="13"/>
  <c r="F11" i="13"/>
  <c r="Z75" i="1"/>
  <c r="AC75" i="1"/>
  <c r="C74" i="4"/>
  <c r="Z69" i="1"/>
  <c r="AC69" i="1"/>
  <c r="C68" i="4"/>
  <c r="Z65" i="1"/>
  <c r="AB65" i="1"/>
  <c r="AC65" i="1"/>
  <c r="C64" i="4"/>
  <c r="Z50" i="1"/>
  <c r="Z36" i="1"/>
  <c r="Z31" i="1"/>
  <c r="Z29" i="1"/>
  <c r="AB29" i="1"/>
  <c r="AC29" i="1"/>
  <c r="C28" i="4"/>
  <c r="Z21" i="1"/>
  <c r="X21" i="1"/>
  <c r="Y21" i="1"/>
  <c r="AC21" i="1"/>
  <c r="C20" i="4"/>
  <c r="Z20" i="1"/>
  <c r="Z79" i="7"/>
  <c r="S79" i="7"/>
  <c r="Z75" i="7"/>
  <c r="Z68" i="7"/>
  <c r="Z63" i="7"/>
  <c r="Z57" i="7"/>
  <c r="S46" i="7"/>
  <c r="Z42" i="7"/>
  <c r="U14" i="1"/>
  <c r="P9" i="7"/>
  <c r="U10" i="1"/>
  <c r="AC10" i="1"/>
  <c r="C9" i="4"/>
  <c r="U11" i="1"/>
  <c r="AC11" i="1"/>
  <c r="C10" i="4"/>
  <c r="U15" i="1"/>
  <c r="AC15" i="1"/>
  <c r="C14" i="4"/>
  <c r="K11" i="4"/>
  <c r="P12" i="7"/>
  <c r="P17" i="7"/>
  <c r="AA52" i="11"/>
  <c r="C52" i="13"/>
  <c r="AA24" i="11"/>
  <c r="C24" i="13"/>
  <c r="G8" i="13"/>
  <c r="Z24" i="7"/>
  <c r="Z26" i="7"/>
  <c r="Z31" i="7"/>
  <c r="Z36" i="7"/>
  <c r="Z38" i="7"/>
  <c r="Z45" i="7"/>
  <c r="Z46" i="7"/>
  <c r="Z53" i="7"/>
  <c r="Z54" i="7"/>
  <c r="Z61" i="7"/>
  <c r="Z62" i="7"/>
  <c r="Z69" i="7"/>
  <c r="Z70" i="7"/>
  <c r="Z77" i="7"/>
  <c r="Z78" i="7"/>
  <c r="Z28" i="7"/>
  <c r="Z32" i="7"/>
  <c r="Z37" i="7"/>
  <c r="Z49" i="7"/>
  <c r="Z51" i="7"/>
  <c r="Z55" i="7"/>
  <c r="Z60" i="7"/>
  <c r="Z64" i="7"/>
  <c r="Z66" i="7"/>
  <c r="Z81" i="7"/>
  <c r="Z25" i="7"/>
  <c r="Z29" i="7"/>
  <c r="Z39" i="7"/>
  <c r="Z44" i="7"/>
  <c r="Z48" i="7"/>
  <c r="Z50" i="7"/>
  <c r="Z65" i="7"/>
  <c r="Z67" i="7"/>
  <c r="Z71" i="7"/>
  <c r="Z76" i="7"/>
  <c r="Z80" i="7"/>
  <c r="Z82" i="7"/>
  <c r="Z27" i="7"/>
  <c r="Z30" i="7"/>
  <c r="Z34" i="7"/>
  <c r="Z35" i="7"/>
  <c r="Z41" i="7"/>
  <c r="Z43" i="7"/>
  <c r="Z47" i="7"/>
  <c r="Z52" i="7"/>
  <c r="Z56" i="7"/>
  <c r="Z58" i="7"/>
  <c r="S18" i="7"/>
  <c r="S36" i="7"/>
  <c r="S42" i="7"/>
  <c r="S43" i="7"/>
  <c r="S50" i="7"/>
  <c r="S51" i="7"/>
  <c r="S58" i="7"/>
  <c r="S59" i="7"/>
  <c r="S66" i="7"/>
  <c r="S67" i="7"/>
  <c r="S74" i="7"/>
  <c r="S75" i="7"/>
  <c r="S82" i="7"/>
  <c r="S20" i="7"/>
  <c r="S23" i="7"/>
  <c r="S40" i="7"/>
  <c r="S45" i="7"/>
  <c r="S49" i="7"/>
  <c r="S55" i="7"/>
  <c r="S68" i="7"/>
  <c r="S70" i="7"/>
  <c r="S72" i="7"/>
  <c r="S77" i="7"/>
  <c r="S81" i="7"/>
  <c r="S17" i="7"/>
  <c r="S29" i="7"/>
  <c r="S33" i="7"/>
  <c r="S39" i="7"/>
  <c r="S52" i="7"/>
  <c r="S54" i="7"/>
  <c r="S56" i="7"/>
  <c r="S61" i="7"/>
  <c r="S65" i="7"/>
  <c r="S71" i="7"/>
  <c r="S25" i="7"/>
  <c r="S41" i="7"/>
  <c r="S47" i="7"/>
  <c r="S60" i="7"/>
  <c r="S62" i="7"/>
  <c r="S64" i="7"/>
  <c r="T15" i="7"/>
  <c r="T13" i="7"/>
  <c r="T12" i="7"/>
  <c r="T14" i="7"/>
  <c r="T16" i="7"/>
  <c r="X22" i="1"/>
  <c r="AB22" i="1"/>
  <c r="AC22" i="1"/>
  <c r="C21" i="4"/>
  <c r="X42" i="1"/>
  <c r="AB42" i="1"/>
  <c r="AC42" i="1"/>
  <c r="C41" i="4"/>
  <c r="X38" i="1"/>
  <c r="Z38" i="1"/>
  <c r="AC38" i="1"/>
  <c r="C37" i="4"/>
  <c r="X77" i="1"/>
  <c r="Y77" i="1"/>
  <c r="AC77" i="1"/>
  <c r="C76" i="4"/>
  <c r="X61" i="1"/>
  <c r="AB61" i="1"/>
  <c r="AC61" i="1"/>
  <c r="C60" i="4"/>
  <c r="X45" i="1"/>
  <c r="AC45" i="1"/>
  <c r="C44" i="4"/>
  <c r="X13" i="1"/>
  <c r="X32" i="1"/>
  <c r="X40" i="1"/>
  <c r="AB40" i="1"/>
  <c r="AC40" i="1"/>
  <c r="C39" i="4"/>
  <c r="X48" i="1"/>
  <c r="X60" i="1"/>
  <c r="AC60" i="1"/>
  <c r="C59" i="4"/>
  <c r="X16" i="1"/>
  <c r="AC16" i="1"/>
  <c r="C15" i="4"/>
  <c r="X23" i="1"/>
  <c r="Y23" i="1"/>
  <c r="AC23" i="1"/>
  <c r="C22" i="4"/>
  <c r="X59" i="1"/>
  <c r="Z59" i="1"/>
  <c r="AC59" i="1"/>
  <c r="C58" i="4"/>
  <c r="X79" i="1"/>
  <c r="AC79" i="1"/>
  <c r="C78" i="4"/>
  <c r="X70" i="1"/>
  <c r="AB70" i="1"/>
  <c r="AC70" i="1"/>
  <c r="C69" i="4"/>
  <c r="X14" i="1"/>
  <c r="X30" i="1"/>
  <c r="Z30" i="1"/>
  <c r="AB30" i="1"/>
  <c r="AC30" i="1"/>
  <c r="C29" i="4"/>
  <c r="X25" i="1"/>
  <c r="AC25" i="1"/>
  <c r="C24" i="4"/>
  <c r="Z17" i="1"/>
  <c r="AB17" i="1"/>
  <c r="AC17" i="1"/>
  <c r="C16" i="4"/>
  <c r="Z19" i="1"/>
  <c r="Z28" i="1"/>
  <c r="Z32" i="1"/>
  <c r="Z48" i="1"/>
  <c r="Z52" i="1"/>
  <c r="AC52" i="1"/>
  <c r="C51" i="4"/>
  <c r="Z53" i="1"/>
  <c r="AC53" i="1"/>
  <c r="C52" i="4"/>
  <c r="Z57" i="1"/>
  <c r="AC57" i="1"/>
  <c r="C56" i="4"/>
  <c r="Z63" i="1"/>
  <c r="AC63" i="1"/>
  <c r="C62" i="4"/>
  <c r="Z72" i="1"/>
  <c r="AC72" i="1"/>
  <c r="C71" i="4"/>
  <c r="Z74" i="1"/>
  <c r="AC74" i="1"/>
  <c r="C73" i="4"/>
  <c r="Z78" i="1"/>
  <c r="AC78" i="1"/>
  <c r="C77" i="4"/>
  <c r="Z82" i="1"/>
  <c r="AC82" i="1"/>
  <c r="C81" i="4"/>
  <c r="U12" i="11"/>
  <c r="AA12" i="11"/>
  <c r="C12" i="13"/>
  <c r="K11" i="13"/>
  <c r="U17" i="11"/>
  <c r="AA17" i="11"/>
  <c r="C17" i="13"/>
  <c r="AA41" i="11"/>
  <c r="C41" i="13"/>
  <c r="Y45" i="11"/>
  <c r="AA45" i="11"/>
  <c r="C45" i="13"/>
  <c r="AA40" i="11"/>
  <c r="C40" i="13"/>
  <c r="S18" i="12"/>
  <c r="S22" i="12"/>
  <c r="T17" i="7"/>
  <c r="T19" i="7"/>
  <c r="T20" i="7"/>
  <c r="T24" i="7"/>
  <c r="T26" i="7"/>
  <c r="T28" i="7"/>
  <c r="T33" i="7"/>
  <c r="T38" i="7"/>
  <c r="T44" i="7"/>
  <c r="T45" i="7"/>
  <c r="T52" i="7"/>
  <c r="T53" i="7"/>
  <c r="T60" i="7"/>
  <c r="T61" i="7"/>
  <c r="T68" i="7"/>
  <c r="T69" i="7"/>
  <c r="T76" i="7"/>
  <c r="T77" i="7"/>
  <c r="Y14" i="1"/>
  <c r="Y27" i="1"/>
  <c r="AB27" i="1"/>
  <c r="AC27" i="1"/>
  <c r="C26" i="4"/>
  <c r="Y31" i="1"/>
  <c r="AC31" i="1"/>
  <c r="C30" i="4"/>
  <c r="AA63" i="11"/>
  <c r="C63" i="13"/>
  <c r="AA65" i="11"/>
  <c r="C65" i="13"/>
  <c r="E77" i="4"/>
  <c r="E78" i="13"/>
  <c r="E69" i="4"/>
  <c r="E70" i="13"/>
  <c r="E7" i="7"/>
  <c r="E17" i="7"/>
  <c r="Y81" i="1"/>
  <c r="AC81" i="1"/>
  <c r="C80" i="4"/>
  <c r="AB80" i="1"/>
  <c r="AC80" i="1"/>
  <c r="C79" i="4"/>
  <c r="Y66" i="1"/>
  <c r="AC66" i="1"/>
  <c r="C65" i="4"/>
  <c r="Y62" i="1"/>
  <c r="AC62" i="1"/>
  <c r="C61" i="4"/>
  <c r="Y58" i="1"/>
  <c r="AC58" i="1"/>
  <c r="C57" i="4"/>
  <c r="AB55" i="1"/>
  <c r="AC55" i="1"/>
  <c r="C54" i="4"/>
  <c r="Y51" i="1"/>
  <c r="AC51" i="1"/>
  <c r="C50" i="4"/>
  <c r="AB50" i="1"/>
  <c r="AC50" i="1"/>
  <c r="C49" i="4"/>
  <c r="AB46" i="1"/>
  <c r="AC46" i="1"/>
  <c r="C45" i="4"/>
  <c r="Y43" i="1"/>
  <c r="AC43" i="1"/>
  <c r="C42" i="4"/>
  <c r="Y37" i="1"/>
  <c r="AC37" i="1"/>
  <c r="C36" i="4"/>
  <c r="Y36" i="1"/>
  <c r="AC36" i="1"/>
  <c r="C35" i="4"/>
  <c r="Y33" i="1"/>
  <c r="AC33" i="1"/>
  <c r="C32" i="4"/>
  <c r="Y28" i="1"/>
  <c r="AC28" i="1"/>
  <c r="C27" i="4"/>
  <c r="Y20" i="1"/>
  <c r="AB20" i="1"/>
  <c r="AC20" i="1"/>
  <c r="C19" i="4"/>
  <c r="Y19" i="1"/>
  <c r="AC19" i="1"/>
  <c r="C18" i="4"/>
  <c r="T82" i="7"/>
  <c r="U81" i="7"/>
  <c r="T80" i="7"/>
  <c r="T78" i="7"/>
  <c r="U76" i="7"/>
  <c r="U74" i="7"/>
  <c r="U72" i="7"/>
  <c r="T67" i="7"/>
  <c r="T63" i="7"/>
  <c r="U59" i="7"/>
  <c r="T57" i="7"/>
  <c r="U53" i="7"/>
  <c r="T50" i="7"/>
  <c r="U49" i="7"/>
  <c r="T48" i="7"/>
  <c r="T46" i="7"/>
  <c r="U44" i="7"/>
  <c r="U42" i="7"/>
  <c r="U40" i="7"/>
  <c r="U38" i="7"/>
  <c r="T37" i="7"/>
  <c r="T32" i="7"/>
  <c r="T21" i="7"/>
  <c r="V25" i="7"/>
  <c r="V37" i="7"/>
  <c r="V40" i="7"/>
  <c r="V41" i="7"/>
  <c r="V48" i="7"/>
  <c r="V49" i="7"/>
  <c r="V56" i="7"/>
  <c r="V57" i="7"/>
  <c r="V64" i="7"/>
  <c r="V65" i="7"/>
  <c r="V72" i="7"/>
  <c r="V73" i="7"/>
  <c r="V80" i="7"/>
  <c r="V81" i="7"/>
  <c r="S16" i="7"/>
  <c r="AB14" i="1"/>
  <c r="AA71" i="11"/>
  <c r="C71" i="13"/>
  <c r="Y74" i="11"/>
  <c r="AA74" i="11"/>
  <c r="C74" i="13"/>
  <c r="Z66" i="11"/>
  <c r="AA66" i="11"/>
  <c r="C66" i="13"/>
  <c r="W65" i="12"/>
  <c r="L8" i="12"/>
  <c r="M8" i="12"/>
  <c r="F8" i="12"/>
  <c r="H8" i="12"/>
  <c r="I8" i="12"/>
  <c r="D17" i="12"/>
  <c r="T30" i="7"/>
  <c r="T27" i="7"/>
  <c r="T25" i="7"/>
  <c r="X42" i="7"/>
  <c r="X50" i="7"/>
  <c r="X58" i="7"/>
  <c r="X66" i="7"/>
  <c r="X74" i="7"/>
  <c r="X82" i="7"/>
  <c r="U22" i="7"/>
  <c r="U30" i="7"/>
  <c r="U35" i="7"/>
  <c r="U39" i="7"/>
  <c r="U46" i="7"/>
  <c r="U47" i="7"/>
  <c r="U54" i="7"/>
  <c r="U55" i="7"/>
  <c r="U62" i="7"/>
  <c r="U63" i="7"/>
  <c r="U70" i="7"/>
  <c r="U71" i="7"/>
  <c r="U78" i="7"/>
  <c r="U79" i="7"/>
  <c r="J7" i="7"/>
  <c r="M7" i="7"/>
  <c r="G7" i="7"/>
  <c r="I7" i="7"/>
  <c r="Y13" i="1"/>
  <c r="AA64" i="11"/>
  <c r="C64" i="13"/>
  <c r="H8" i="2"/>
  <c r="O9" i="2"/>
  <c r="O7" i="2"/>
  <c r="O11" i="2"/>
  <c r="O8" i="2"/>
  <c r="O12" i="2"/>
  <c r="O10" i="2"/>
  <c r="Z81" i="12"/>
  <c r="Z77" i="12"/>
  <c r="Z69" i="12"/>
  <c r="Z68" i="12"/>
  <c r="Z64" i="12"/>
  <c r="Z57" i="12"/>
  <c r="Z49" i="12"/>
  <c r="Z41" i="12"/>
  <c r="X79" i="12"/>
  <c r="X75" i="12"/>
  <c r="X73" i="12"/>
  <c r="X70" i="12"/>
  <c r="X66" i="12"/>
  <c r="X59" i="12"/>
  <c r="X53" i="12"/>
  <c r="X45" i="12"/>
  <c r="X37" i="12"/>
  <c r="R79" i="12"/>
  <c r="R75" i="12"/>
  <c r="R73" i="12"/>
  <c r="R70" i="12"/>
  <c r="R60" i="12"/>
  <c r="R59" i="12"/>
  <c r="R55" i="12"/>
  <c r="R54" i="12"/>
  <c r="R53" i="12"/>
  <c r="R47" i="12"/>
  <c r="R46" i="12"/>
  <c r="R45" i="12"/>
  <c r="R39" i="12"/>
  <c r="R38" i="12"/>
  <c r="R37" i="12"/>
  <c r="Z31" i="11"/>
  <c r="AA31" i="11"/>
  <c r="C31" i="13"/>
  <c r="Z32" i="11"/>
  <c r="AA32" i="11"/>
  <c r="C32" i="13"/>
  <c r="Z38" i="11"/>
  <c r="Z42" i="11"/>
  <c r="Y47" i="11"/>
  <c r="AA47" i="11"/>
  <c r="C47" i="13"/>
  <c r="Y48" i="11"/>
  <c r="AA48" i="11"/>
  <c r="C48" i="13"/>
  <c r="Z51" i="11"/>
  <c r="Y54" i="11"/>
  <c r="Z57" i="11"/>
  <c r="AA57" i="11"/>
  <c r="C57" i="13"/>
  <c r="Z59" i="11"/>
  <c r="Y60" i="11"/>
  <c r="AA60" i="11"/>
  <c r="C60" i="13"/>
  <c r="Z67" i="11"/>
  <c r="AA67" i="11"/>
  <c r="C67" i="13"/>
  <c r="Y70" i="11"/>
  <c r="Z72" i="11"/>
  <c r="AA72" i="11"/>
  <c r="C72" i="13"/>
  <c r="Y79" i="11"/>
  <c r="R17" i="12"/>
  <c r="R23" i="12"/>
  <c r="R25" i="12"/>
  <c r="R26" i="12"/>
  <c r="S27" i="12"/>
  <c r="R28" i="12"/>
  <c r="S29" i="12"/>
  <c r="X31" i="12"/>
  <c r="S31" i="12"/>
  <c r="U32" i="12"/>
  <c r="Z33" i="12"/>
  <c r="S34" i="12"/>
  <c r="X35" i="12"/>
  <c r="R35" i="12"/>
  <c r="U36" i="12"/>
  <c r="Z38" i="12"/>
  <c r="X39" i="12"/>
  <c r="Z40" i="12"/>
  <c r="S40" i="12"/>
  <c r="U41" i="12"/>
  <c r="Z42" i="12"/>
  <c r="U42" i="12"/>
  <c r="Z43" i="12"/>
  <c r="U43" i="12"/>
  <c r="Z44" i="12"/>
  <c r="U45" i="12"/>
  <c r="S46" i="12"/>
  <c r="U47" i="12"/>
  <c r="R48" i="12"/>
  <c r="R52" i="12"/>
  <c r="X54" i="12"/>
  <c r="Z55" i="12"/>
  <c r="X56" i="12"/>
  <c r="S57" i="12"/>
  <c r="X58" i="12"/>
  <c r="S58" i="12"/>
  <c r="X60" i="12"/>
  <c r="Z61" i="12"/>
  <c r="R61" i="12"/>
  <c r="U62" i="12"/>
  <c r="X63" i="12"/>
  <c r="S64" i="12"/>
  <c r="X65" i="12"/>
  <c r="R65" i="12"/>
  <c r="U66" i="12"/>
  <c r="X67" i="12"/>
  <c r="S68" i="12"/>
  <c r="U69" i="12"/>
  <c r="Z71" i="12"/>
  <c r="X72" i="12"/>
  <c r="Z73" i="12"/>
  <c r="R76" i="12"/>
  <c r="X80" i="12"/>
  <c r="R81" i="12"/>
  <c r="T60" i="12"/>
  <c r="T55" i="12"/>
  <c r="T54" i="12"/>
  <c r="T47" i="12"/>
  <c r="T46" i="12"/>
  <c r="T39" i="12"/>
  <c r="T38" i="12"/>
  <c r="U82" i="12"/>
  <c r="U80" i="12"/>
  <c r="U78" i="12"/>
  <c r="U76" i="12"/>
  <c r="U68" i="12"/>
  <c r="U67" i="12"/>
  <c r="U63" i="12"/>
  <c r="U61" i="12"/>
  <c r="U56" i="12"/>
  <c r="U48" i="12"/>
  <c r="U40" i="12"/>
  <c r="S72" i="12"/>
  <c r="S66" i="12"/>
  <c r="S62" i="12"/>
  <c r="S52" i="12"/>
  <c r="S44" i="12"/>
  <c r="S36" i="12"/>
  <c r="E80" i="13"/>
  <c r="E76" i="13"/>
  <c r="E72" i="13"/>
  <c r="E68" i="13"/>
  <c r="E16" i="4"/>
  <c r="E17" i="13"/>
  <c r="O19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E39" i="4"/>
  <c r="E40" i="13"/>
  <c r="E8" i="4"/>
  <c r="E9" i="13"/>
  <c r="E20" i="13"/>
  <c r="E19" i="4"/>
  <c r="M7" i="13"/>
  <c r="M7" i="4"/>
  <c r="Q78" i="12"/>
  <c r="AA78" i="12"/>
  <c r="D78" i="13"/>
  <c r="Q15" i="12"/>
  <c r="AA15" i="12"/>
  <c r="D15" i="13"/>
  <c r="Q27" i="12"/>
  <c r="AA27" i="12"/>
  <c r="D27" i="13"/>
  <c r="Q79" i="12"/>
  <c r="AA79" i="12"/>
  <c r="D79" i="13"/>
  <c r="Q74" i="12"/>
  <c r="AA74" i="12"/>
  <c r="D74" i="13"/>
  <c r="Q59" i="12"/>
  <c r="AA59" i="12"/>
  <c r="D59" i="13"/>
  <c r="Q81" i="12"/>
  <c r="AA81" i="12"/>
  <c r="D81" i="13"/>
  <c r="Q76" i="12"/>
  <c r="AA76" i="12"/>
  <c r="D76" i="13"/>
  <c r="Q68" i="12"/>
  <c r="AA68" i="12"/>
  <c r="D68" i="13"/>
  <c r="Q60" i="12"/>
  <c r="AA60" i="12"/>
  <c r="D60" i="13"/>
  <c r="Q43" i="12"/>
  <c r="AA43" i="12"/>
  <c r="D43" i="13"/>
  <c r="Q66" i="12"/>
  <c r="AA66" i="12"/>
  <c r="D66" i="13"/>
  <c r="Q54" i="12"/>
  <c r="AA54" i="12"/>
  <c r="D54" i="13"/>
  <c r="Q46" i="12"/>
  <c r="AA46" i="12"/>
  <c r="D46" i="13"/>
  <c r="Q38" i="12"/>
  <c r="AA38" i="12"/>
  <c r="D38" i="13"/>
  <c r="Q25" i="12"/>
  <c r="AA25" i="12"/>
  <c r="D25" i="13"/>
  <c r="Q72" i="12"/>
  <c r="AA72" i="12"/>
  <c r="D72" i="13"/>
  <c r="Q65" i="12"/>
  <c r="AA65" i="12"/>
  <c r="D65" i="13"/>
  <c r="Q62" i="12"/>
  <c r="AA62" i="12"/>
  <c r="D62" i="13"/>
  <c r="Q53" i="12"/>
  <c r="AA53" i="12"/>
  <c r="D53" i="13"/>
  <c r="Q37" i="12"/>
  <c r="AA37" i="12"/>
  <c r="D37" i="13"/>
  <c r="Q56" i="12"/>
  <c r="AA56" i="12"/>
  <c r="D56" i="13"/>
  <c r="Q48" i="12"/>
  <c r="AA48" i="12"/>
  <c r="D48" i="13"/>
  <c r="Q40" i="12"/>
  <c r="AA40" i="12"/>
  <c r="D40" i="13"/>
  <c r="Q32" i="12"/>
  <c r="AA32" i="12"/>
  <c r="D32" i="13"/>
  <c r="Q35" i="12"/>
  <c r="AA35" i="12"/>
  <c r="D35" i="13"/>
  <c r="Q30" i="12"/>
  <c r="AA30" i="12"/>
  <c r="D30" i="13"/>
  <c r="Q26" i="12"/>
  <c r="AA26" i="12"/>
  <c r="D26" i="13"/>
  <c r="Q22" i="12"/>
  <c r="AA22" i="12"/>
  <c r="D22" i="13"/>
  <c r="Q17" i="12"/>
  <c r="AA17" i="12"/>
  <c r="D17" i="13"/>
  <c r="M17" i="12"/>
  <c r="L8" i="13"/>
  <c r="Q14" i="12"/>
  <c r="AA14" i="12"/>
  <c r="D14" i="13"/>
  <c r="Q67" i="12"/>
  <c r="AA67" i="12"/>
  <c r="D67" i="13"/>
  <c r="Q51" i="12"/>
  <c r="AA51" i="12"/>
  <c r="D51" i="13"/>
  <c r="Q31" i="12"/>
  <c r="AA31" i="12"/>
  <c r="D31" i="13"/>
  <c r="Q45" i="12"/>
  <c r="AA45" i="12"/>
  <c r="D45" i="13"/>
  <c r="Q18" i="12"/>
  <c r="AA18" i="12"/>
  <c r="D18" i="13"/>
  <c r="Q20" i="12"/>
  <c r="AA20" i="12"/>
  <c r="D20" i="13"/>
  <c r="Q71" i="12"/>
  <c r="AA71" i="12"/>
  <c r="D71" i="13"/>
  <c r="Q69" i="12"/>
  <c r="AA69" i="12"/>
  <c r="D69" i="13"/>
  <c r="Q39" i="12"/>
  <c r="AA39" i="12"/>
  <c r="D39" i="13"/>
  <c r="Q34" i="12"/>
  <c r="AA34" i="12"/>
  <c r="D34" i="13"/>
  <c r="Q64" i="12"/>
  <c r="AA64" i="12"/>
  <c r="D64" i="13"/>
  <c r="Q77" i="12"/>
  <c r="AA77" i="12"/>
  <c r="D77" i="13"/>
  <c r="Q23" i="12"/>
  <c r="AA23" i="12"/>
  <c r="D23" i="13"/>
  <c r="Q24" i="12"/>
  <c r="AA24" i="12"/>
  <c r="D24" i="13"/>
  <c r="Q75" i="12"/>
  <c r="AA75" i="12"/>
  <c r="D75" i="13"/>
  <c r="Q47" i="12"/>
  <c r="AA47" i="12"/>
  <c r="D47" i="13"/>
  <c r="Q70" i="12"/>
  <c r="AA70" i="12"/>
  <c r="D70" i="13"/>
  <c r="Q36" i="12"/>
  <c r="AA36" i="12"/>
  <c r="D36" i="13"/>
  <c r="Q63" i="12"/>
  <c r="AA63" i="12"/>
  <c r="D63" i="13"/>
  <c r="Q61" i="12"/>
  <c r="AA61" i="12"/>
  <c r="D61" i="13"/>
  <c r="Q58" i="12"/>
  <c r="AA58" i="12"/>
  <c r="D58" i="13"/>
  <c r="Q28" i="12"/>
  <c r="AA28" i="12"/>
  <c r="D28" i="13"/>
  <c r="Q57" i="12"/>
  <c r="AA57" i="12"/>
  <c r="D57" i="13"/>
  <c r="Q52" i="12"/>
  <c r="AA52" i="12"/>
  <c r="D52" i="13"/>
  <c r="Q16" i="12"/>
  <c r="AA16" i="12"/>
  <c r="D16" i="13"/>
  <c r="Q21" i="12"/>
  <c r="AA21" i="12"/>
  <c r="D21" i="13"/>
  <c r="Q80" i="12"/>
  <c r="AA80" i="12"/>
  <c r="D80" i="13"/>
  <c r="Q42" i="12"/>
  <c r="AA42" i="12"/>
  <c r="D42" i="13"/>
  <c r="Q41" i="12"/>
  <c r="AA41" i="12"/>
  <c r="D41" i="13"/>
  <c r="Q29" i="12"/>
  <c r="AA29" i="12"/>
  <c r="D29" i="13"/>
  <c r="Q82" i="12"/>
  <c r="AA82" i="12"/>
  <c r="D82" i="13"/>
  <c r="Q55" i="12"/>
  <c r="AA55" i="12"/>
  <c r="D55" i="13"/>
  <c r="Q50" i="12"/>
  <c r="AA50" i="12"/>
  <c r="D50" i="13"/>
  <c r="Q73" i="12"/>
  <c r="AA73" i="12"/>
  <c r="D73" i="13"/>
  <c r="Q49" i="12"/>
  <c r="AA49" i="12"/>
  <c r="D49" i="13"/>
  <c r="Q44" i="12"/>
  <c r="AA44" i="12"/>
  <c r="D44" i="13"/>
  <c r="Q33" i="12"/>
  <c r="AA33" i="12"/>
  <c r="D33" i="13"/>
  <c r="Q19" i="12"/>
  <c r="AA19" i="12"/>
  <c r="D19" i="13"/>
  <c r="F9" i="4"/>
  <c r="F10" i="4"/>
  <c r="F11" i="4"/>
  <c r="E23" i="4"/>
  <c r="E24" i="13"/>
  <c r="E11" i="4"/>
  <c r="E12" i="13"/>
  <c r="Q13" i="12"/>
  <c r="AA13" i="12"/>
  <c r="D13" i="13"/>
  <c r="Q12" i="12"/>
  <c r="AA12" i="12"/>
  <c r="D12" i="13"/>
  <c r="Q11" i="12"/>
  <c r="AA11" i="12"/>
  <c r="D11" i="13"/>
  <c r="Q9" i="12"/>
  <c r="AA9" i="12"/>
  <c r="D9" i="13"/>
  <c r="I17" i="12"/>
  <c r="L7" i="13"/>
  <c r="Q10" i="12"/>
  <c r="AA10" i="12"/>
  <c r="D10" i="13"/>
  <c r="Q9" i="7"/>
  <c r="AA9" i="7"/>
  <c r="D8" i="4"/>
  <c r="AA54" i="11"/>
  <c r="C54" i="13"/>
  <c r="E52" i="13"/>
  <c r="E51" i="4"/>
  <c r="E35" i="4"/>
  <c r="E36" i="13"/>
  <c r="E7" i="4"/>
  <c r="E8" i="13"/>
  <c r="Q11" i="7"/>
  <c r="AA11" i="7"/>
  <c r="D10" i="4"/>
  <c r="Q7" i="7"/>
  <c r="AA7" i="7"/>
  <c r="D6" i="4"/>
  <c r="G6" i="4"/>
  <c r="I17" i="7"/>
  <c r="L7" i="4"/>
  <c r="Q10" i="7"/>
  <c r="AA10" i="7"/>
  <c r="D9" i="4"/>
  <c r="Q8" i="7"/>
  <c r="AA8" i="7"/>
  <c r="D7" i="4"/>
  <c r="AC32" i="1"/>
  <c r="C31" i="4"/>
  <c r="AC14" i="1"/>
  <c r="C13" i="4"/>
  <c r="AA38" i="11"/>
  <c r="C38" i="13"/>
  <c r="E63" i="4"/>
  <c r="E64" i="13"/>
  <c r="E47" i="4"/>
  <c r="E48" i="13"/>
  <c r="E31" i="4"/>
  <c r="E32" i="13"/>
  <c r="E15" i="4"/>
  <c r="E16" i="13"/>
  <c r="E10" i="4"/>
  <c r="E11" i="13"/>
  <c r="Q14" i="7"/>
  <c r="AA14" i="7"/>
  <c r="D13" i="4"/>
  <c r="Q18" i="7"/>
  <c r="AA18" i="7"/>
  <c r="D17" i="4"/>
  <c r="Q36" i="7"/>
  <c r="AA36" i="7"/>
  <c r="D35" i="4"/>
  <c r="Q23" i="7"/>
  <c r="AA23" i="7"/>
  <c r="D22" i="4"/>
  <c r="Q37" i="7"/>
  <c r="AA37" i="7"/>
  <c r="D36" i="4"/>
  <c r="Q39" i="7"/>
  <c r="AA39" i="7"/>
  <c r="D38" i="4"/>
  <c r="Q55" i="7"/>
  <c r="AA55" i="7"/>
  <c r="D54" i="4"/>
  <c r="Q71" i="7"/>
  <c r="AA71" i="7"/>
  <c r="D70" i="4"/>
  <c r="Q24" i="7"/>
  <c r="AA24" i="7"/>
  <c r="D23" i="4"/>
  <c r="Q52" i="7"/>
  <c r="AA52" i="7"/>
  <c r="D51" i="4"/>
  <c r="Q68" i="7"/>
  <c r="AA68" i="7"/>
  <c r="D67" i="4"/>
  <c r="Q27" i="7"/>
  <c r="AA27" i="7"/>
  <c r="D26" i="4"/>
  <c r="Q50" i="7"/>
  <c r="AA50" i="7"/>
  <c r="D49" i="4"/>
  <c r="Q66" i="7"/>
  <c r="AA66" i="7"/>
  <c r="D65" i="4"/>
  <c r="Q82" i="7"/>
  <c r="AA82" i="7"/>
  <c r="D81" i="4"/>
  <c r="Q61" i="7"/>
  <c r="AA61" i="7"/>
  <c r="D60" i="4"/>
  <c r="Q77" i="7"/>
  <c r="AA77" i="7"/>
  <c r="D76" i="4"/>
  <c r="Q22" i="7"/>
  <c r="AA22" i="7"/>
  <c r="D21" i="4"/>
  <c r="Q81" i="7"/>
  <c r="AA81" i="7"/>
  <c r="D80" i="4"/>
  <c r="Q17" i="7"/>
  <c r="Q32" i="7"/>
  <c r="AA32" i="7"/>
  <c r="D31" i="4"/>
  <c r="Q21" i="7"/>
  <c r="AA21" i="7"/>
  <c r="D20" i="4"/>
  <c r="Q33" i="7"/>
  <c r="AA33" i="7"/>
  <c r="D32" i="4"/>
  <c r="Q51" i="7"/>
  <c r="AA51" i="7"/>
  <c r="D50" i="4"/>
  <c r="Q67" i="7"/>
  <c r="AA67" i="7"/>
  <c r="D66" i="4"/>
  <c r="M17" i="7"/>
  <c r="L8" i="4"/>
  <c r="Q48" i="7"/>
  <c r="AA48" i="7"/>
  <c r="D47" i="4"/>
  <c r="Q62" i="7"/>
  <c r="AA62" i="7"/>
  <c r="D61" i="4"/>
  <c r="Q49" i="7"/>
  <c r="AA49" i="7"/>
  <c r="D48" i="4"/>
  <c r="Q29" i="7"/>
  <c r="AA29" i="7"/>
  <c r="D28" i="4"/>
  <c r="Q79" i="7"/>
  <c r="AA79" i="7"/>
  <c r="D78" i="4"/>
  <c r="Q69" i="7"/>
  <c r="AA69" i="7"/>
  <c r="D68" i="4"/>
  <c r="Q38" i="7"/>
  <c r="AA38" i="7"/>
  <c r="D37" i="4"/>
  <c r="Q64" i="7"/>
  <c r="AA64" i="7"/>
  <c r="D63" i="4"/>
  <c r="Q80" i="7"/>
  <c r="AA80" i="7"/>
  <c r="D79" i="4"/>
  <c r="Q46" i="7"/>
  <c r="AA46" i="7"/>
  <c r="D45" i="4"/>
  <c r="Q78" i="7"/>
  <c r="AA78" i="7"/>
  <c r="D77" i="4"/>
  <c r="Q57" i="7"/>
  <c r="AA57" i="7"/>
  <c r="D56" i="4"/>
  <c r="Q73" i="7"/>
  <c r="AA73" i="7"/>
  <c r="D72" i="4"/>
  <c r="Q34" i="7"/>
  <c r="AA34" i="7"/>
  <c r="D33" i="4"/>
  <c r="Q28" i="7"/>
  <c r="AA28" i="7"/>
  <c r="D27" i="4"/>
  <c r="Q19" i="7"/>
  <c r="AA19" i="7"/>
  <c r="D18" i="4"/>
  <c r="Q31" i="7"/>
  <c r="AA31" i="7"/>
  <c r="D30" i="4"/>
  <c r="Q47" i="7"/>
  <c r="AA47" i="7"/>
  <c r="D46" i="4"/>
  <c r="Q63" i="7"/>
  <c r="AA63" i="7"/>
  <c r="D62" i="4"/>
  <c r="Q44" i="7"/>
  <c r="AA44" i="7"/>
  <c r="D43" i="4"/>
  <c r="Q60" i="7"/>
  <c r="AA60" i="7"/>
  <c r="D59" i="4"/>
  <c r="Q76" i="7"/>
  <c r="AA76" i="7"/>
  <c r="D75" i="4"/>
  <c r="Q42" i="7"/>
  <c r="AA42" i="7"/>
  <c r="D41" i="4"/>
  <c r="Q58" i="7"/>
  <c r="AA58" i="7"/>
  <c r="D57" i="4"/>
  <c r="Q74" i="7"/>
  <c r="AA74" i="7"/>
  <c r="D73" i="4"/>
  <c r="Q53" i="7"/>
  <c r="AA53" i="7"/>
  <c r="D52" i="4"/>
  <c r="Q26" i="7"/>
  <c r="AA26" i="7"/>
  <c r="D25" i="4"/>
  <c r="Q45" i="7"/>
  <c r="AA45" i="7"/>
  <c r="D44" i="4"/>
  <c r="Q25" i="7"/>
  <c r="AA25" i="7"/>
  <c r="D24" i="4"/>
  <c r="Q75" i="7"/>
  <c r="AA75" i="7"/>
  <c r="D74" i="4"/>
  <c r="Q35" i="7"/>
  <c r="AA35" i="7"/>
  <c r="D34" i="4"/>
  <c r="Q65" i="7"/>
  <c r="AA65" i="7"/>
  <c r="D64" i="4"/>
  <c r="Q30" i="7"/>
  <c r="AA30" i="7"/>
  <c r="D29" i="4"/>
  <c r="Q40" i="7"/>
  <c r="AA40" i="7"/>
  <c r="D39" i="4"/>
  <c r="Q13" i="7"/>
  <c r="AA13" i="7"/>
  <c r="D12" i="4"/>
  <c r="Q59" i="7"/>
  <c r="AA59" i="7"/>
  <c r="D58" i="4"/>
  <c r="Q72" i="7"/>
  <c r="AA72" i="7"/>
  <c r="D71" i="4"/>
  <c r="Q41" i="7"/>
  <c r="AA41" i="7"/>
  <c r="D40" i="4"/>
  <c r="Q20" i="7"/>
  <c r="AA20" i="7"/>
  <c r="D19" i="4"/>
  <c r="Q43" i="7"/>
  <c r="AA43" i="7"/>
  <c r="D42" i="4"/>
  <c r="Q15" i="7"/>
  <c r="AA15" i="7"/>
  <c r="D14" i="4"/>
  <c r="Q56" i="7"/>
  <c r="AA56" i="7"/>
  <c r="D55" i="4"/>
  <c r="Q70" i="7"/>
  <c r="AA70" i="7"/>
  <c r="D69" i="4"/>
  <c r="Q12" i="7"/>
  <c r="Q54" i="7"/>
  <c r="AA54" i="7"/>
  <c r="D53" i="4"/>
  <c r="Q16" i="7"/>
  <c r="AA16" i="7"/>
  <c r="D15" i="4"/>
  <c r="AA17" i="7"/>
  <c r="D16" i="4"/>
  <c r="AA42" i="11"/>
  <c r="C42" i="13"/>
  <c r="AA51" i="11"/>
  <c r="C51" i="13"/>
  <c r="AA70" i="11"/>
  <c r="C70" i="13"/>
  <c r="E55" i="4"/>
  <c r="E56" i="13"/>
  <c r="E59" i="4"/>
  <c r="E60" i="13"/>
  <c r="E44" i="13"/>
  <c r="E43" i="4"/>
  <c r="E27" i="4"/>
  <c r="E28" i="13"/>
  <c r="E19" i="13"/>
  <c r="E18" i="4"/>
  <c r="E9" i="4"/>
  <c r="E10" i="13"/>
  <c r="E6" i="4"/>
  <c r="H6" i="4"/>
  <c r="H7" i="4"/>
  <c r="H8" i="4"/>
  <c r="H9" i="4"/>
  <c r="H10" i="4"/>
  <c r="E7" i="13"/>
  <c r="H7" i="13"/>
  <c r="H8" i="13"/>
  <c r="H9" i="13"/>
  <c r="H10" i="13"/>
  <c r="H11" i="13"/>
  <c r="H12" i="13"/>
  <c r="AC48" i="1"/>
  <c r="C47" i="4"/>
  <c r="AC13" i="1"/>
  <c r="C12" i="4"/>
  <c r="G9" i="13"/>
  <c r="G10" i="13"/>
  <c r="AA12" i="7"/>
  <c r="D11" i="4"/>
  <c r="F12" i="13"/>
  <c r="AA59" i="11"/>
  <c r="C59" i="13"/>
  <c r="AA79" i="11"/>
  <c r="C79" i="13"/>
  <c r="G11" i="13"/>
  <c r="G12" i="13"/>
  <c r="H11" i="4"/>
  <c r="K12" i="13"/>
  <c r="F13" i="13"/>
  <c r="F14" i="13"/>
  <c r="F15" i="13"/>
  <c r="F16" i="13"/>
  <c r="F17" i="13"/>
  <c r="F18" i="13"/>
  <c r="G7" i="4"/>
  <c r="G8" i="4"/>
  <c r="G9" i="4"/>
  <c r="G10" i="4"/>
  <c r="G11" i="4"/>
  <c r="F12" i="4"/>
  <c r="F13" i="4"/>
  <c r="F14" i="4"/>
  <c r="F15" i="4"/>
  <c r="F16" i="4"/>
  <c r="F17" i="4"/>
  <c r="K12" i="4"/>
  <c r="H13" i="13"/>
  <c r="H14" i="13"/>
  <c r="H15" i="13"/>
  <c r="H16" i="13"/>
  <c r="H17" i="13"/>
  <c r="H18" i="13"/>
  <c r="M12" i="13"/>
  <c r="G12" i="4"/>
  <c r="G13" i="4"/>
  <c r="G14" i="4"/>
  <c r="G15" i="4"/>
  <c r="G16" i="4"/>
  <c r="G17" i="4"/>
  <c r="L12" i="4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M13" i="13"/>
  <c r="K13" i="13"/>
  <c r="O13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L12" i="13"/>
  <c r="G13" i="13"/>
  <c r="G14" i="13"/>
  <c r="G15" i="13"/>
  <c r="G16" i="13"/>
  <c r="G17" i="13"/>
  <c r="G18" i="13"/>
  <c r="M12" i="4"/>
  <c r="O12" i="4"/>
  <c r="O12" i="13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K13" i="4"/>
  <c r="H12" i="4"/>
  <c r="H13" i="4"/>
  <c r="H14" i="4"/>
  <c r="H15" i="4"/>
  <c r="H16" i="4"/>
  <c r="H17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K15" i="4"/>
  <c r="K14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M13" i="4"/>
  <c r="O13" i="4"/>
  <c r="L13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L13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M15" i="13"/>
  <c r="M14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K15" i="13"/>
  <c r="K14" i="13"/>
  <c r="O14" i="13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L15" i="4"/>
  <c r="L14" i="4"/>
  <c r="O15" i="13"/>
  <c r="L14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L15" i="13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M15" i="4"/>
  <c r="O15" i="4"/>
  <c r="M14" i="4"/>
  <c r="O14" i="4"/>
</calcChain>
</file>

<file path=xl/sharedStrings.xml><?xml version="1.0" encoding="utf-8"?>
<sst xmlns="http://schemas.openxmlformats.org/spreadsheetml/2006/main" count="521" uniqueCount="129">
  <si>
    <t>Resource</t>
  </si>
  <si>
    <t>Direct</t>
  </si>
  <si>
    <t>Indirect</t>
  </si>
  <si>
    <t>Induced</t>
  </si>
  <si>
    <t>Wind - PC14</t>
  </si>
  <si>
    <t>Wind - PC20</t>
  </si>
  <si>
    <t>ELCC</t>
  </si>
  <si>
    <t>Capacity</t>
  </si>
  <si>
    <t>Energy</t>
  </si>
  <si>
    <t>(MW)</t>
  </si>
  <si>
    <t>(GWh/year)</t>
  </si>
  <si>
    <t>p-years</t>
  </si>
  <si>
    <t>(p-years)</t>
  </si>
  <si>
    <t>(p-years/year)</t>
  </si>
  <si>
    <t>TOTAL</t>
  </si>
  <si>
    <t>TOTALS</t>
  </si>
  <si>
    <t>Site C</t>
  </si>
  <si>
    <t>Operations (per year)</t>
  </si>
  <si>
    <t>Construction (remaining)</t>
  </si>
  <si>
    <t>Site C Remediation</t>
  </si>
  <si>
    <t>Site C Continue</t>
  </si>
  <si>
    <t>Site C Terminate</t>
  </si>
  <si>
    <t>Geothermal - Canoe Reach</t>
  </si>
  <si>
    <t>Geothermal - Lakelse Lake</t>
  </si>
  <si>
    <t>Mt. Cayley</t>
  </si>
  <si>
    <t>Remediation</t>
  </si>
  <si>
    <t>Site C Cumulative</t>
  </si>
  <si>
    <t>Site C Annual</t>
  </si>
  <si>
    <t>Monitoring</t>
  </si>
  <si>
    <t>Site C Remediation (total)</t>
  </si>
  <si>
    <t>Site C Monitoring (per year)</t>
  </si>
  <si>
    <t>Fiscal Year</t>
  </si>
  <si>
    <t>BCUC Alternative</t>
  </si>
  <si>
    <t>BC Hydro Alternative</t>
  </si>
  <si>
    <t>DSM Programs</t>
  </si>
  <si>
    <t>Pumped Storage</t>
  </si>
  <si>
    <t>2017 Load Curtailment</t>
  </si>
  <si>
    <t>Wind - PC48</t>
  </si>
  <si>
    <t>Wind - NC09</t>
  </si>
  <si>
    <t>Wind - PC18</t>
  </si>
  <si>
    <t>Wind - PC28</t>
  </si>
  <si>
    <t>Wind - PC10</t>
  </si>
  <si>
    <t>Wind - PC13</t>
  </si>
  <si>
    <t>All employment data derived from 2013 IRP Appendix 3a-4 RODAT</t>
  </si>
  <si>
    <t>Site C energy and capacity adjusted to 2017 values of 1132 MW and 5286 GWh/year</t>
  </si>
  <si>
    <t>Site C employment remaining presumed to be 80%:</t>
  </si>
  <si>
    <t>DSM Capacity and TOU</t>
  </si>
  <si>
    <t>Resources</t>
  </si>
  <si>
    <t>Employment Summary - Supply-side Resources</t>
  </si>
  <si>
    <t>Mid-load Forecast</t>
  </si>
  <si>
    <t>BCUC Alternative Portfolio</t>
  </si>
  <si>
    <t>BC Hydro Alternative Portfolio</t>
  </si>
  <si>
    <t>Terminate Site C</t>
  </si>
  <si>
    <t xml:space="preserve">Employment from DSM in $2018 dollars in person years per $1 million = </t>
  </si>
  <si>
    <t>Employment Summary - DSM Resources</t>
  </si>
  <si>
    <t>Employment Intensity</t>
  </si>
  <si>
    <t>(2018$M)</t>
  </si>
  <si>
    <t>(p-years/$M)</t>
  </si>
  <si>
    <t>DSM Employment</t>
  </si>
  <si>
    <t>Construction Direct</t>
  </si>
  <si>
    <t>Construction Indirect</t>
  </si>
  <si>
    <t>Construction Induced</t>
  </si>
  <si>
    <t>Construction TOTAL</t>
  </si>
  <si>
    <t>Operations Direct</t>
  </si>
  <si>
    <t>Operations Indirect</t>
  </si>
  <si>
    <t>Operations Induced</t>
  </si>
  <si>
    <t>Operations TOTAL</t>
  </si>
  <si>
    <t>All supply-side employment data quoted from 2013 IRP Appendix 3a-4 RODAT</t>
  </si>
  <si>
    <t>BC Hydro alternative presented in F-1-1, Appendix Q, p.8 of 28</t>
  </si>
  <si>
    <t>Portfolio is adusted to create approximately the same 1132 MW and 5286 GWh/year as Site C</t>
  </si>
  <si>
    <t>Revelstoke 6 omitted as this is a planned resource common to all portfolios</t>
  </si>
  <si>
    <t>Pumped storage energy is negative as it is a net energy consumer; consumption based on 500 MW facility at Mica</t>
  </si>
  <si>
    <t>BC Hydro alternative portfolio does not include additional DSM resources</t>
  </si>
  <si>
    <t>Employment Summary - All resources (by year)</t>
  </si>
  <si>
    <t>Employment Summary - All Resources (by year)</t>
  </si>
  <si>
    <t>BCH Alternative Annual</t>
  </si>
  <si>
    <t>BCUC Alternative Annual</t>
  </si>
  <si>
    <t>Site C Termination</t>
  </si>
  <si>
    <t>Employment Summary - Site C Continued</t>
  </si>
  <si>
    <t>Employment Summary (all years)</t>
  </si>
  <si>
    <t>Employment Comparison</t>
  </si>
  <si>
    <t>Employment Summary (Milestone years)</t>
  </si>
  <si>
    <t>Employment Summary - Site C Terminate (Remediate and Monitor)</t>
  </si>
  <si>
    <t>Site C terminate employment related to monitoring presumed at same rate as Site C completion operations employment</t>
  </si>
  <si>
    <t>Site C terminate employment related to remediation estimated as cost ratio of Site C construction employment (i.e. 1.8B/8.335B):</t>
  </si>
  <si>
    <t>Two years to remediate site, then 10 years to monitor site from BC Hydro submission to Site C Inquiry F-1-1 p.71</t>
  </si>
  <si>
    <t>Costs to terminate and remediate estimated at $1.8 billion from BCUC Final Report F-23 p.128, based on BC Hydro P90 estimate</t>
  </si>
  <si>
    <t>Employment from DSM programs of 35 person-years per $1 million spending (in $2010); Report for BC Hydro. 2010. Power Smart Employment Impacts, p.iv</t>
  </si>
  <si>
    <t>Geothermal Canoe Reach employment based on capacity ratio of Mt. Cayley as reported in RODAT</t>
  </si>
  <si>
    <t>BCUC Alternative portfolio DSM program spending from BCUC A-24-2-1 (spreadsheet for medium load forecast portfolio costs)</t>
  </si>
  <si>
    <t>Employment from DSM capacity programs conservatively assumed to be zero</t>
  </si>
  <si>
    <t>BCUC alternative portfolio presented in BCUC A-24-2-1 (spreadsheet for medium load forecast portfolio)</t>
  </si>
  <si>
    <t>Site C employment assumed to be spread equally over remaining construction period</t>
  </si>
  <si>
    <t>Supply-side resource notes:</t>
  </si>
  <si>
    <t>Site C resource notes:</t>
  </si>
  <si>
    <t>Site C Terminate notes:</t>
  </si>
  <si>
    <t>Geothermal and wind construction employment spread evenly over five years prior to operations</t>
  </si>
  <si>
    <t>Pumped storage construction employment spread evenly over five years prior to operations</t>
  </si>
  <si>
    <t>DSM resource notes:</t>
  </si>
  <si>
    <t>BCUC MLF Alternative Annual</t>
  </si>
  <si>
    <t>BCUC LLF Alternative Annual</t>
  </si>
  <si>
    <t>BCUC MLF Alternative Cumulative</t>
  </si>
  <si>
    <t>BCUC alternative portfolio presented in BCUC A-24-2-1 (spreadsheet for low load forecast portfolio)</t>
  </si>
  <si>
    <t>BCUC Alternative portfolio DSM program spending from BCUC A-24-2-1 (spreadsheet for low load forecast portfolio costs)</t>
  </si>
  <si>
    <t>BCUC LLF Alternative Cumulative</t>
  </si>
  <si>
    <t>Low-load</t>
  </si>
  <si>
    <t>Mid-load</t>
  </si>
  <si>
    <t>Low-load Forecast</t>
  </si>
  <si>
    <t>BC Hydro MLF Alternative Annual</t>
  </si>
  <si>
    <t>BC Hydro MLF Alternative Cumulative</t>
  </si>
  <si>
    <t>BC Hydro LLF Alternative Cumulative</t>
  </si>
  <si>
    <t>BC Hydro LLF Alternative Annual</t>
  </si>
  <si>
    <t>ratio BCUC:Site C</t>
  </si>
  <si>
    <t>Cumulative to 2024</t>
  </si>
  <si>
    <t>Cumulative to 2030</t>
  </si>
  <si>
    <t>Cumulative to 2054</t>
  </si>
  <si>
    <t>Cumulative to 2094</t>
  </si>
  <si>
    <t>Notes:</t>
  </si>
  <si>
    <t>DSM Programs (annual average)</t>
  </si>
  <si>
    <t>Portfolio comparison summary (low-low-load foecast)</t>
  </si>
  <si>
    <t>Site C Continued</t>
  </si>
  <si>
    <t>Cumulative to 2024 (person-years)</t>
  </si>
  <si>
    <t>Cumulative to 2030 (person-years)</t>
  </si>
  <si>
    <t>Cumulative to 2054 (person-years)</t>
  </si>
  <si>
    <t>Cumulative to 2094 (person-years)</t>
  </si>
  <si>
    <t>DSM Add'l Program Spending</t>
  </si>
  <si>
    <t>Pumped storage assumed to be Blinch - Stave in Lower Mainland, adjusted to 666 MW to keep portfolio capacity total near 1132 MW, with employment also adjusted accordingly</t>
  </si>
  <si>
    <t>Cumulative Employment - All Scenarios (Low-load forecast)</t>
  </si>
  <si>
    <t>Cumulative Employment - All Scenarios (Mid-load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</si>
</sst>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8" xfId="0" applyNumberFormat="1" applyFont="1" applyBorder="1"/>
    <xf numFmtId="3" fontId="0" fillId="0" borderId="9" xfId="0" applyNumberFormat="1" applyFont="1" applyBorder="1"/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/>
    <xf numFmtId="3" fontId="0" fillId="0" borderId="12" xfId="0" applyNumberFormat="1" applyFont="1" applyBorder="1"/>
    <xf numFmtId="0" fontId="0" fillId="0" borderId="13" xfId="0" applyFont="1" applyBorder="1" applyAlignment="1">
      <alignment vertical="center" wrapText="1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3" fontId="0" fillId="0" borderId="6" xfId="0" applyNumberFormat="1" applyFont="1" applyFill="1" applyBorder="1"/>
    <xf numFmtId="3" fontId="0" fillId="0" borderId="5" xfId="0" applyNumberFormat="1" applyFont="1" applyFill="1" applyBorder="1"/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11" fillId="0" borderId="0" xfId="0" applyFont="1"/>
    <xf numFmtId="3" fontId="0" fillId="0" borderId="24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Fill="1" applyBorder="1"/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" fontId="0" fillId="0" borderId="1" xfId="0" applyNumberFormat="1" applyBorder="1"/>
    <xf numFmtId="1" fontId="0" fillId="0" borderId="28" xfId="0" applyNumberFormat="1" applyBorder="1"/>
    <xf numFmtId="0" fontId="2" fillId="0" borderId="29" xfId="0" applyFont="1" applyBorder="1"/>
    <xf numFmtId="1" fontId="2" fillId="0" borderId="30" xfId="0" applyNumberFormat="1" applyFont="1" applyBorder="1"/>
    <xf numFmtId="1" fontId="2" fillId="0" borderId="31" xfId="0" applyNumberFormat="1" applyFont="1" applyBorder="1"/>
    <xf numFmtId="0" fontId="0" fillId="0" borderId="15" xfId="0" applyBorder="1"/>
    <xf numFmtId="1" fontId="0" fillId="0" borderId="30" xfId="0" applyNumberFormat="1" applyBorder="1"/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0" fillId="0" borderId="38" xfId="0" applyNumberFormat="1" applyBorder="1"/>
    <xf numFmtId="1" fontId="0" fillId="0" borderId="39" xfId="0" applyNumberFormat="1" applyBorder="1"/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/>
    <xf numFmtId="0" fontId="0" fillId="0" borderId="44" xfId="0" applyBorder="1"/>
    <xf numFmtId="1" fontId="2" fillId="0" borderId="44" xfId="0" applyNumberFormat="1" applyFont="1" applyBorder="1"/>
    <xf numFmtId="1" fontId="2" fillId="0" borderId="45" xfId="0" applyNumberFormat="1" applyFont="1" applyBorder="1"/>
    <xf numFmtId="0" fontId="0" fillId="0" borderId="20" xfId="0" applyBorder="1"/>
    <xf numFmtId="0" fontId="0" fillId="0" borderId="18" xfId="0" applyBorder="1"/>
    <xf numFmtId="1" fontId="0" fillId="0" borderId="18" xfId="0" applyNumberFormat="1" applyBorder="1"/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0" xfId="0" applyFont="1" applyFill="1"/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1" fontId="0" fillId="0" borderId="38" xfId="0" applyNumberFormat="1" applyFont="1" applyFill="1" applyBorder="1"/>
    <xf numFmtId="1" fontId="12" fillId="0" borderId="1" xfId="0" applyNumberFormat="1" applyFont="1" applyFill="1" applyBorder="1"/>
    <xf numFmtId="1" fontId="12" fillId="0" borderId="30" xfId="0" applyNumberFormat="1" applyFont="1" applyFill="1" applyBorder="1"/>
    <xf numFmtId="1" fontId="0" fillId="0" borderId="46" xfId="0" applyNumberFormat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41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1" fontId="0" fillId="0" borderId="38" xfId="0" quotePrefix="1" applyNumberFormat="1" applyBorder="1" applyAlignment="1">
      <alignment horizontal="center"/>
    </xf>
    <xf numFmtId="9" fontId="0" fillId="0" borderId="0" xfId="544" applyFont="1" applyFill="1"/>
    <xf numFmtId="1" fontId="0" fillId="0" borderId="50" xfId="0" applyNumberFormat="1" applyFill="1" applyBorder="1"/>
  </cellXfs>
  <cellStyles count="563">
    <cellStyle name="Comma 2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Good 2" xfId="44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Normal" xfId="0" builtinId="0"/>
    <cellStyle name="Normal 10 2 2" xfId="45"/>
    <cellStyle name="Normal 2" xfId="46"/>
    <cellStyle name="Normal 3" xfId="47"/>
    <cellStyle name="Normal 3 2" xfId="48"/>
    <cellStyle name="Normal 4" xfId="49"/>
    <cellStyle name="Normal 5" xfId="50"/>
    <cellStyle name="Normal 6" xfId="51"/>
    <cellStyle name="Normal 6 2" xfId="52"/>
    <cellStyle name="Normal 7" xfId="53"/>
    <cellStyle name="Normal 8" xfId="54"/>
    <cellStyle name="Normal 8 2" xfId="55"/>
    <cellStyle name="Percent" xfId="54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Comparison!#REF!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Comparison!#REF!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1511808"/>
        <c:axId val="-2070548800"/>
      </c:lineChart>
      <c:catAx>
        <c:axId val="-20715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0548800"/>
        <c:crosses val="autoZero"/>
        <c:auto val="1"/>
        <c:lblAlgn val="ctr"/>
        <c:lblOffset val="100"/>
        <c:noMultiLvlLbl val="0"/>
      </c:catAx>
      <c:valAx>
        <c:axId val="-20705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151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'Comparison - LLF'!$F$6</c:f>
              <c:strCache>
                <c:ptCount val="1"/>
                <c:pt idx="0">
                  <c:v>BCUC Alternative</c:v>
                </c:pt>
              </c:strCache>
            </c:strRef>
          </c:tx>
          <c:marker>
            <c:symbol val="none"/>
          </c:marker>
          <c:cat>
            <c:numRef>
              <c:f>'Comparison - LLF'!$B$7:$B$82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LLF'!$F$7:$F$82</c:f>
              <c:numCache>
                <c:formatCode>#,##0</c:formatCode>
                <c:ptCount val="76"/>
                <c:pt idx="0">
                  <c:v>4957.828442316</c:v>
                </c:pt>
                <c:pt idx="1">
                  <c:v>12045.656884632</c:v>
                </c:pt>
                <c:pt idx="2">
                  <c:v>14849.656884632</c:v>
                </c:pt>
                <c:pt idx="3">
                  <c:v>18043.656884632</c:v>
                </c:pt>
                <c:pt idx="4">
                  <c:v>21297.656884632</c:v>
                </c:pt>
                <c:pt idx="5">
                  <c:v>24611.656884632</c:v>
                </c:pt>
                <c:pt idx="6">
                  <c:v>28105.656884632</c:v>
                </c:pt>
                <c:pt idx="7">
                  <c:v>31869.656884632</c:v>
                </c:pt>
                <c:pt idx="8">
                  <c:v>35603.656884632</c:v>
                </c:pt>
                <c:pt idx="9">
                  <c:v>38587.656884632</c:v>
                </c:pt>
                <c:pt idx="10">
                  <c:v>41271.656884632</c:v>
                </c:pt>
                <c:pt idx="11">
                  <c:v>43835.656884632</c:v>
                </c:pt>
                <c:pt idx="12">
                  <c:v>46295.656884632</c:v>
                </c:pt>
                <c:pt idx="13">
                  <c:v>48815.656884632</c:v>
                </c:pt>
                <c:pt idx="14">
                  <c:v>51005.656884632</c:v>
                </c:pt>
                <c:pt idx="15">
                  <c:v>53055.656884632</c:v>
                </c:pt>
                <c:pt idx="16">
                  <c:v>55178.656884632</c:v>
                </c:pt>
                <c:pt idx="17">
                  <c:v>57979.856884632</c:v>
                </c:pt>
                <c:pt idx="18">
                  <c:v>60781.05688463199</c:v>
                </c:pt>
                <c:pt idx="19">
                  <c:v>63672.25688463199</c:v>
                </c:pt>
                <c:pt idx="20">
                  <c:v>66695.45688463199</c:v>
                </c:pt>
                <c:pt idx="21">
                  <c:v>69489.65688463198</c:v>
                </c:pt>
                <c:pt idx="22">
                  <c:v>72001.65688463198</c:v>
                </c:pt>
                <c:pt idx="23">
                  <c:v>74543.65688463198</c:v>
                </c:pt>
                <c:pt idx="24">
                  <c:v>77145.65688463198</c:v>
                </c:pt>
                <c:pt idx="25">
                  <c:v>79777.65688463198</c:v>
                </c:pt>
                <c:pt idx="26">
                  <c:v>82439.65688463198</c:v>
                </c:pt>
                <c:pt idx="27">
                  <c:v>85041.65688463198</c:v>
                </c:pt>
                <c:pt idx="28">
                  <c:v>87613.65688463198</c:v>
                </c:pt>
                <c:pt idx="29">
                  <c:v>90185.65688463198</c:v>
                </c:pt>
                <c:pt idx="30">
                  <c:v>92757.65688463198</c:v>
                </c:pt>
                <c:pt idx="31">
                  <c:v>95329.65688463198</c:v>
                </c:pt>
                <c:pt idx="32">
                  <c:v>97901.65688463198</c:v>
                </c:pt>
                <c:pt idx="33">
                  <c:v>100473.656884632</c:v>
                </c:pt>
                <c:pt idx="34">
                  <c:v>103045.656884632</c:v>
                </c:pt>
                <c:pt idx="35">
                  <c:v>105617.656884632</c:v>
                </c:pt>
                <c:pt idx="36">
                  <c:v>108189.656884632</c:v>
                </c:pt>
                <c:pt idx="37">
                  <c:v>110761.656884632</c:v>
                </c:pt>
                <c:pt idx="38">
                  <c:v>113333.656884632</c:v>
                </c:pt>
                <c:pt idx="39">
                  <c:v>115905.656884632</c:v>
                </c:pt>
                <c:pt idx="40">
                  <c:v>118477.656884632</c:v>
                </c:pt>
                <c:pt idx="41">
                  <c:v>121049.656884632</c:v>
                </c:pt>
                <c:pt idx="42">
                  <c:v>123621.656884632</c:v>
                </c:pt>
                <c:pt idx="43">
                  <c:v>126193.656884632</c:v>
                </c:pt>
                <c:pt idx="44">
                  <c:v>128765.656884632</c:v>
                </c:pt>
                <c:pt idx="45">
                  <c:v>131337.656884632</c:v>
                </c:pt>
                <c:pt idx="46">
                  <c:v>133909.656884632</c:v>
                </c:pt>
                <c:pt idx="47">
                  <c:v>136481.656884632</c:v>
                </c:pt>
                <c:pt idx="48">
                  <c:v>139053.656884632</c:v>
                </c:pt>
                <c:pt idx="49">
                  <c:v>141625.656884632</c:v>
                </c:pt>
                <c:pt idx="50">
                  <c:v>144197.656884632</c:v>
                </c:pt>
                <c:pt idx="51">
                  <c:v>146769.656884632</c:v>
                </c:pt>
                <c:pt idx="52">
                  <c:v>149341.656884632</c:v>
                </c:pt>
                <c:pt idx="53">
                  <c:v>151913.656884632</c:v>
                </c:pt>
                <c:pt idx="54">
                  <c:v>154485.656884632</c:v>
                </c:pt>
                <c:pt idx="55">
                  <c:v>157057.656884632</c:v>
                </c:pt>
                <c:pt idx="56">
                  <c:v>159629.656884632</c:v>
                </c:pt>
                <c:pt idx="57">
                  <c:v>162201.656884632</c:v>
                </c:pt>
                <c:pt idx="58">
                  <c:v>164773.656884632</c:v>
                </c:pt>
                <c:pt idx="59">
                  <c:v>167345.656884632</c:v>
                </c:pt>
                <c:pt idx="60">
                  <c:v>169917.656884632</c:v>
                </c:pt>
                <c:pt idx="61">
                  <c:v>172489.656884632</c:v>
                </c:pt>
                <c:pt idx="62">
                  <c:v>175061.656884632</c:v>
                </c:pt>
                <c:pt idx="63">
                  <c:v>177633.656884632</c:v>
                </c:pt>
                <c:pt idx="64">
                  <c:v>180205.656884632</c:v>
                </c:pt>
                <c:pt idx="65">
                  <c:v>182777.656884632</c:v>
                </c:pt>
                <c:pt idx="66">
                  <c:v>185349.656884632</c:v>
                </c:pt>
                <c:pt idx="67">
                  <c:v>187921.656884632</c:v>
                </c:pt>
                <c:pt idx="68">
                  <c:v>190493.656884632</c:v>
                </c:pt>
                <c:pt idx="69">
                  <c:v>193065.656884632</c:v>
                </c:pt>
                <c:pt idx="70">
                  <c:v>195637.656884632</c:v>
                </c:pt>
                <c:pt idx="71">
                  <c:v>198209.656884632</c:v>
                </c:pt>
                <c:pt idx="72">
                  <c:v>200781.656884632</c:v>
                </c:pt>
                <c:pt idx="73">
                  <c:v>203353.656884632</c:v>
                </c:pt>
                <c:pt idx="74">
                  <c:v>205925.656884632</c:v>
                </c:pt>
                <c:pt idx="75">
                  <c:v>208497.656884632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'Comparison - LLF'!$G$6</c:f>
              <c:strCache>
                <c:ptCount val="1"/>
                <c:pt idx="0">
                  <c:v>BC Hydro Alternative</c:v>
                </c:pt>
              </c:strCache>
            </c:strRef>
          </c:tx>
          <c:marker>
            <c:symbol val="none"/>
          </c:marker>
          <c:cat>
            <c:numRef>
              <c:f>'Comparison - LLF'!$B$7:$B$82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LLF'!$G$7:$G$82</c:f>
              <c:numCache>
                <c:formatCode>#,##0</c:formatCode>
                <c:ptCount val="76"/>
                <c:pt idx="0">
                  <c:v>4777.828442316</c:v>
                </c:pt>
                <c:pt idx="1">
                  <c:v>9555.656884632001</c:v>
                </c:pt>
                <c:pt idx="2">
                  <c:v>10931.420484632</c:v>
                </c:pt>
                <c:pt idx="3">
                  <c:v>12307.184084632</c:v>
                </c:pt>
                <c:pt idx="4">
                  <c:v>13682.947684632</c:v>
                </c:pt>
                <c:pt idx="5">
                  <c:v>15058.711284632</c:v>
                </c:pt>
                <c:pt idx="6">
                  <c:v>16434.474884632</c:v>
                </c:pt>
                <c:pt idx="7">
                  <c:v>16542.440884632</c:v>
                </c:pt>
                <c:pt idx="8">
                  <c:v>16650.406884632</c:v>
                </c:pt>
                <c:pt idx="9">
                  <c:v>16758.372884632</c:v>
                </c:pt>
                <c:pt idx="10">
                  <c:v>16866.338884632</c:v>
                </c:pt>
                <c:pt idx="11">
                  <c:v>17284.304884632</c:v>
                </c:pt>
                <c:pt idx="12">
                  <c:v>17628.270884632</c:v>
                </c:pt>
                <c:pt idx="13">
                  <c:v>18672.836884632</c:v>
                </c:pt>
                <c:pt idx="14">
                  <c:v>20060.402884632</c:v>
                </c:pt>
                <c:pt idx="15">
                  <c:v>22201.768884632</c:v>
                </c:pt>
                <c:pt idx="16">
                  <c:v>24085.134884632</c:v>
                </c:pt>
                <c:pt idx="17">
                  <c:v>26300.300884632</c:v>
                </c:pt>
                <c:pt idx="18">
                  <c:v>27937.866884632</c:v>
                </c:pt>
                <c:pt idx="19">
                  <c:v>29911.032884632</c:v>
                </c:pt>
                <c:pt idx="20">
                  <c:v>31239.398884632</c:v>
                </c:pt>
                <c:pt idx="21">
                  <c:v>32889.16488463201</c:v>
                </c:pt>
                <c:pt idx="22">
                  <c:v>34270.13088463201</c:v>
                </c:pt>
                <c:pt idx="23">
                  <c:v>35651.09688463201</c:v>
                </c:pt>
                <c:pt idx="24">
                  <c:v>36516.46288463201</c:v>
                </c:pt>
                <c:pt idx="25">
                  <c:v>37381.82888463201</c:v>
                </c:pt>
                <c:pt idx="26">
                  <c:v>37985.79488463201</c:v>
                </c:pt>
                <c:pt idx="27">
                  <c:v>38589.76088463201</c:v>
                </c:pt>
                <c:pt idx="28">
                  <c:v>39193.72688463201</c:v>
                </c:pt>
                <c:pt idx="29">
                  <c:v>39797.69288463202</c:v>
                </c:pt>
                <c:pt idx="30">
                  <c:v>40401.65888463202</c:v>
                </c:pt>
                <c:pt idx="31">
                  <c:v>41005.62488463202</c:v>
                </c:pt>
                <c:pt idx="32">
                  <c:v>41609.59088463202</c:v>
                </c:pt>
                <c:pt idx="33">
                  <c:v>42213.55688463202</c:v>
                </c:pt>
                <c:pt idx="34">
                  <c:v>42817.52288463202</c:v>
                </c:pt>
                <c:pt idx="35">
                  <c:v>43421.48888463202</c:v>
                </c:pt>
                <c:pt idx="36">
                  <c:v>44025.45488463202</c:v>
                </c:pt>
                <c:pt idx="37">
                  <c:v>44629.42088463202</c:v>
                </c:pt>
                <c:pt idx="38">
                  <c:v>45233.38688463202</c:v>
                </c:pt>
                <c:pt idx="39">
                  <c:v>45837.35288463202</c:v>
                </c:pt>
                <c:pt idx="40">
                  <c:v>46441.31888463202</c:v>
                </c:pt>
                <c:pt idx="41">
                  <c:v>47045.28488463202</c:v>
                </c:pt>
                <c:pt idx="42">
                  <c:v>47649.25088463202</c:v>
                </c:pt>
                <c:pt idx="43">
                  <c:v>48253.21688463202</c:v>
                </c:pt>
                <c:pt idx="44">
                  <c:v>48857.18288463202</c:v>
                </c:pt>
                <c:pt idx="45">
                  <c:v>49461.14888463202</c:v>
                </c:pt>
                <c:pt idx="46">
                  <c:v>50065.11488463202</c:v>
                </c:pt>
                <c:pt idx="47">
                  <c:v>50669.08088463202</c:v>
                </c:pt>
                <c:pt idx="48">
                  <c:v>51273.04688463202</c:v>
                </c:pt>
                <c:pt idx="49">
                  <c:v>51877.01288463202</c:v>
                </c:pt>
                <c:pt idx="50">
                  <c:v>52480.97888463202</c:v>
                </c:pt>
                <c:pt idx="51">
                  <c:v>53084.94488463202</c:v>
                </c:pt>
                <c:pt idx="52">
                  <c:v>53688.91088463202</c:v>
                </c:pt>
                <c:pt idx="53">
                  <c:v>54292.87688463202</c:v>
                </c:pt>
                <c:pt idx="54">
                  <c:v>54896.84288463202</c:v>
                </c:pt>
                <c:pt idx="55">
                  <c:v>55500.80888463202</c:v>
                </c:pt>
                <c:pt idx="56">
                  <c:v>56104.77488463202</c:v>
                </c:pt>
                <c:pt idx="57">
                  <c:v>56708.74088463202</c:v>
                </c:pt>
                <c:pt idx="58">
                  <c:v>57312.70688463203</c:v>
                </c:pt>
                <c:pt idx="59">
                  <c:v>57916.67288463203</c:v>
                </c:pt>
                <c:pt idx="60">
                  <c:v>58520.63888463203</c:v>
                </c:pt>
                <c:pt idx="61">
                  <c:v>59124.60488463203</c:v>
                </c:pt>
                <c:pt idx="62">
                  <c:v>59728.57088463203</c:v>
                </c:pt>
                <c:pt idx="63">
                  <c:v>60332.53688463203</c:v>
                </c:pt>
                <c:pt idx="64">
                  <c:v>60936.50288463203</c:v>
                </c:pt>
                <c:pt idx="65">
                  <c:v>61540.46888463203</c:v>
                </c:pt>
                <c:pt idx="66">
                  <c:v>62144.43488463203</c:v>
                </c:pt>
                <c:pt idx="67">
                  <c:v>62748.40088463203</c:v>
                </c:pt>
                <c:pt idx="68">
                  <c:v>63352.36688463203</c:v>
                </c:pt>
                <c:pt idx="69">
                  <c:v>63956.33288463203</c:v>
                </c:pt>
                <c:pt idx="70">
                  <c:v>64560.29888463203</c:v>
                </c:pt>
                <c:pt idx="71">
                  <c:v>65164.26488463203</c:v>
                </c:pt>
                <c:pt idx="72">
                  <c:v>65768.23088463202</c:v>
                </c:pt>
                <c:pt idx="73">
                  <c:v>66372.19688463202</c:v>
                </c:pt>
                <c:pt idx="74">
                  <c:v>66976.16288463202</c:v>
                </c:pt>
                <c:pt idx="75">
                  <c:v>67580.12888463202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'Comparison - LLF'!$H$6</c:f>
              <c:strCache>
                <c:ptCount val="1"/>
                <c:pt idx="0">
                  <c:v>Site C Continued</c:v>
                </c:pt>
              </c:strCache>
            </c:strRef>
          </c:tx>
          <c:marker>
            <c:symbol val="none"/>
          </c:marker>
          <c:cat>
            <c:numRef>
              <c:f>'Comparison - LLF'!$B$7:$B$82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LLF'!$H$7:$H$82</c:f>
              <c:numCache>
                <c:formatCode>#,##0</c:formatCode>
                <c:ptCount val="76"/>
                <c:pt idx="0">
                  <c:v>5899.733333333334</c:v>
                </c:pt>
                <c:pt idx="1">
                  <c:v>11799.46666666667</c:v>
                </c:pt>
                <c:pt idx="2">
                  <c:v>17699.2</c:v>
                </c:pt>
                <c:pt idx="3">
                  <c:v>23598.93333333333</c:v>
                </c:pt>
                <c:pt idx="4">
                  <c:v>29498.66666666667</c:v>
                </c:pt>
                <c:pt idx="5">
                  <c:v>35398.4</c:v>
                </c:pt>
                <c:pt idx="6">
                  <c:v>35472.4</c:v>
                </c:pt>
                <c:pt idx="7">
                  <c:v>35546.4</c:v>
                </c:pt>
                <c:pt idx="8">
                  <c:v>35620.4</c:v>
                </c:pt>
                <c:pt idx="9">
                  <c:v>35694.4</c:v>
                </c:pt>
                <c:pt idx="10">
                  <c:v>35768.4</c:v>
                </c:pt>
                <c:pt idx="11">
                  <c:v>35842.4</c:v>
                </c:pt>
                <c:pt idx="12">
                  <c:v>35916.4</c:v>
                </c:pt>
                <c:pt idx="13">
                  <c:v>35990.4</c:v>
                </c:pt>
                <c:pt idx="14">
                  <c:v>36064.4</c:v>
                </c:pt>
                <c:pt idx="15">
                  <c:v>36138.4</c:v>
                </c:pt>
                <c:pt idx="16">
                  <c:v>36212.4</c:v>
                </c:pt>
                <c:pt idx="17">
                  <c:v>36286.4</c:v>
                </c:pt>
                <c:pt idx="18">
                  <c:v>36360.4</c:v>
                </c:pt>
                <c:pt idx="19">
                  <c:v>36434.4</c:v>
                </c:pt>
                <c:pt idx="20">
                  <c:v>36508.4</c:v>
                </c:pt>
                <c:pt idx="21">
                  <c:v>36582.4</c:v>
                </c:pt>
                <c:pt idx="22">
                  <c:v>36656.4</c:v>
                </c:pt>
                <c:pt idx="23">
                  <c:v>36730.4</c:v>
                </c:pt>
                <c:pt idx="24">
                  <c:v>36804.4</c:v>
                </c:pt>
                <c:pt idx="25">
                  <c:v>36878.4</c:v>
                </c:pt>
                <c:pt idx="26">
                  <c:v>36952.4</c:v>
                </c:pt>
                <c:pt idx="27">
                  <c:v>37026.4</c:v>
                </c:pt>
                <c:pt idx="28">
                  <c:v>37100.4</c:v>
                </c:pt>
                <c:pt idx="29">
                  <c:v>37174.4</c:v>
                </c:pt>
                <c:pt idx="30">
                  <c:v>37248.4</c:v>
                </c:pt>
                <c:pt idx="31">
                  <c:v>37322.4</c:v>
                </c:pt>
                <c:pt idx="32">
                  <c:v>37396.4</c:v>
                </c:pt>
                <c:pt idx="33">
                  <c:v>37470.4</c:v>
                </c:pt>
                <c:pt idx="34">
                  <c:v>37544.4</c:v>
                </c:pt>
                <c:pt idx="35">
                  <c:v>37618.4</c:v>
                </c:pt>
                <c:pt idx="36">
                  <c:v>37692.4</c:v>
                </c:pt>
                <c:pt idx="37">
                  <c:v>37766.4</c:v>
                </c:pt>
                <c:pt idx="38">
                  <c:v>37840.4</c:v>
                </c:pt>
                <c:pt idx="39">
                  <c:v>37914.4</c:v>
                </c:pt>
                <c:pt idx="40">
                  <c:v>37988.4</c:v>
                </c:pt>
                <c:pt idx="41">
                  <c:v>38062.4</c:v>
                </c:pt>
                <c:pt idx="42">
                  <c:v>38136.4</c:v>
                </c:pt>
                <c:pt idx="43">
                  <c:v>38210.4</c:v>
                </c:pt>
                <c:pt idx="44">
                  <c:v>38284.4</c:v>
                </c:pt>
                <c:pt idx="45">
                  <c:v>38358.4</c:v>
                </c:pt>
                <c:pt idx="46">
                  <c:v>38432.4</c:v>
                </c:pt>
                <c:pt idx="47">
                  <c:v>38506.4</c:v>
                </c:pt>
                <c:pt idx="48">
                  <c:v>38580.4</c:v>
                </c:pt>
                <c:pt idx="49">
                  <c:v>38654.4</c:v>
                </c:pt>
                <c:pt idx="50">
                  <c:v>38728.4</c:v>
                </c:pt>
                <c:pt idx="51">
                  <c:v>38802.4</c:v>
                </c:pt>
                <c:pt idx="52">
                  <c:v>38876.4</c:v>
                </c:pt>
                <c:pt idx="53">
                  <c:v>38950.4</c:v>
                </c:pt>
                <c:pt idx="54">
                  <c:v>39024.4</c:v>
                </c:pt>
                <c:pt idx="55">
                  <c:v>39098.4</c:v>
                </c:pt>
                <c:pt idx="56">
                  <c:v>39172.4</c:v>
                </c:pt>
                <c:pt idx="57">
                  <c:v>39246.4</c:v>
                </c:pt>
                <c:pt idx="58">
                  <c:v>39320.4</c:v>
                </c:pt>
                <c:pt idx="59">
                  <c:v>39394.4</c:v>
                </c:pt>
                <c:pt idx="60">
                  <c:v>39468.4</c:v>
                </c:pt>
                <c:pt idx="61">
                  <c:v>39542.4</c:v>
                </c:pt>
                <c:pt idx="62">
                  <c:v>39616.4</c:v>
                </c:pt>
                <c:pt idx="63">
                  <c:v>39690.4</c:v>
                </c:pt>
                <c:pt idx="64">
                  <c:v>39764.4</c:v>
                </c:pt>
                <c:pt idx="65">
                  <c:v>39838.4</c:v>
                </c:pt>
                <c:pt idx="66">
                  <c:v>39912.4</c:v>
                </c:pt>
                <c:pt idx="67">
                  <c:v>39986.4</c:v>
                </c:pt>
                <c:pt idx="68">
                  <c:v>40060.4</c:v>
                </c:pt>
                <c:pt idx="69">
                  <c:v>40134.4</c:v>
                </c:pt>
                <c:pt idx="70">
                  <c:v>40208.4</c:v>
                </c:pt>
                <c:pt idx="71">
                  <c:v>40282.4</c:v>
                </c:pt>
                <c:pt idx="72">
                  <c:v>40356.4</c:v>
                </c:pt>
                <c:pt idx="73">
                  <c:v>40430.4</c:v>
                </c:pt>
                <c:pt idx="74">
                  <c:v>40504.4</c:v>
                </c:pt>
                <c:pt idx="75">
                  <c:v>40578.4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595792"/>
        <c:axId val="-2070538176"/>
      </c:lineChart>
      <c:catAx>
        <c:axId val="-208159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Fiscal</a:t>
                </a:r>
                <a:r>
                  <a:rPr lang="en-US" sz="1600" baseline="0"/>
                  <a:t> Year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70538176"/>
        <c:crosses val="autoZero"/>
        <c:auto val="1"/>
        <c:lblAlgn val="ctr"/>
        <c:lblOffset val="100"/>
        <c:tickLblSkip val="5"/>
        <c:noMultiLvlLbl val="0"/>
      </c:catAx>
      <c:valAx>
        <c:axId val="-207053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</a:t>
                </a:r>
                <a:r>
                  <a:rPr lang="en-US" sz="1600" baseline="0"/>
                  <a:t> Employment (person-years)</a:t>
                </a:r>
                <a:endParaRPr lang="en-US" sz="16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815957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69794917597308"/>
          <c:y val="0.196127025070142"/>
          <c:w val="0.219609678981713"/>
          <c:h val="0.19395262014662"/>
        </c:manualLayout>
      </c:layout>
      <c:overlay val="1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Comparison!#REF!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Comparison!#REF!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Comparison!#REF!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1383120"/>
        <c:axId val="-2071378496"/>
      </c:lineChart>
      <c:catAx>
        <c:axId val="-207138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1378496"/>
        <c:crosses val="autoZero"/>
        <c:auto val="1"/>
        <c:lblAlgn val="ctr"/>
        <c:lblOffset val="100"/>
        <c:noMultiLvlLbl val="0"/>
      </c:catAx>
      <c:valAx>
        <c:axId val="-207137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138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'Comparison - MLF'!$F$5</c:f>
              <c:strCache>
                <c:ptCount val="1"/>
                <c:pt idx="0">
                  <c:v>BCUC MLF Alternative Cumulative</c:v>
                </c:pt>
              </c:strCache>
            </c:strRef>
          </c:tx>
          <c:marker>
            <c:symbol val="none"/>
          </c:marker>
          <c:cat>
            <c:numRef>
              <c:f>'Comparison - MLF'!$B$6:$B$81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MLF'!$F$6:$F$81</c:f>
              <c:numCache>
                <c:formatCode>#,##0</c:formatCode>
                <c:ptCount val="76"/>
                <c:pt idx="0">
                  <c:v>4957.828442316</c:v>
                </c:pt>
                <c:pt idx="1">
                  <c:v>12834.936884632</c:v>
                </c:pt>
                <c:pt idx="2">
                  <c:v>16428.216884632</c:v>
                </c:pt>
                <c:pt idx="3">
                  <c:v>20411.496884632</c:v>
                </c:pt>
                <c:pt idx="4">
                  <c:v>24454.776884632</c:v>
                </c:pt>
                <c:pt idx="5">
                  <c:v>28868.056884632</c:v>
                </c:pt>
                <c:pt idx="6">
                  <c:v>33202.93688463199</c:v>
                </c:pt>
                <c:pt idx="7">
                  <c:v>38186.01688463199</c:v>
                </c:pt>
                <c:pt idx="8">
                  <c:v>43139.096884632</c:v>
                </c:pt>
                <c:pt idx="9">
                  <c:v>47342.176884632</c:v>
                </c:pt>
                <c:pt idx="10">
                  <c:v>50987.256884632</c:v>
                </c:pt>
                <c:pt idx="11">
                  <c:v>54246.936884632</c:v>
                </c:pt>
                <c:pt idx="12">
                  <c:v>57090.416884632</c:v>
                </c:pt>
                <c:pt idx="13">
                  <c:v>59993.89688463201</c:v>
                </c:pt>
                <c:pt idx="14">
                  <c:v>62567.37688463201</c:v>
                </c:pt>
                <c:pt idx="15">
                  <c:v>64690.85688463201</c:v>
                </c:pt>
                <c:pt idx="16">
                  <c:v>66544.33688463201</c:v>
                </c:pt>
                <c:pt idx="17">
                  <c:v>68697.816884632</c:v>
                </c:pt>
                <c:pt idx="18">
                  <c:v>70851.296884632</c:v>
                </c:pt>
                <c:pt idx="19">
                  <c:v>73094.776884632</c:v>
                </c:pt>
                <c:pt idx="20">
                  <c:v>75728.256884632</c:v>
                </c:pt>
                <c:pt idx="21">
                  <c:v>78421.73688463199</c:v>
                </c:pt>
                <c:pt idx="22">
                  <c:v>81145.21688463198</c:v>
                </c:pt>
                <c:pt idx="23">
                  <c:v>83898.69688463197</c:v>
                </c:pt>
                <c:pt idx="24">
                  <c:v>86712.17688463197</c:v>
                </c:pt>
                <c:pt idx="25">
                  <c:v>89555.65688463197</c:v>
                </c:pt>
                <c:pt idx="26">
                  <c:v>92429.13688463196</c:v>
                </c:pt>
                <c:pt idx="27">
                  <c:v>95242.61688463196</c:v>
                </c:pt>
                <c:pt idx="28">
                  <c:v>98026.09688463196</c:v>
                </c:pt>
                <c:pt idx="29">
                  <c:v>100809.576884632</c:v>
                </c:pt>
                <c:pt idx="30">
                  <c:v>103593.056884632</c:v>
                </c:pt>
                <c:pt idx="31">
                  <c:v>106376.5368846319</c:v>
                </c:pt>
                <c:pt idx="32">
                  <c:v>109160.0168846319</c:v>
                </c:pt>
                <c:pt idx="33">
                  <c:v>111943.4968846319</c:v>
                </c:pt>
                <c:pt idx="34">
                  <c:v>114726.9768846319</c:v>
                </c:pt>
                <c:pt idx="35">
                  <c:v>117510.4568846319</c:v>
                </c:pt>
                <c:pt idx="36">
                  <c:v>120293.9368846319</c:v>
                </c:pt>
                <c:pt idx="37">
                  <c:v>123077.4168846319</c:v>
                </c:pt>
                <c:pt idx="38">
                  <c:v>125860.8968846319</c:v>
                </c:pt>
                <c:pt idx="39">
                  <c:v>128644.376884632</c:v>
                </c:pt>
                <c:pt idx="40">
                  <c:v>131427.8568846319</c:v>
                </c:pt>
                <c:pt idx="41">
                  <c:v>134211.3368846319</c:v>
                </c:pt>
                <c:pt idx="42">
                  <c:v>136994.8168846319</c:v>
                </c:pt>
                <c:pt idx="43">
                  <c:v>139778.2968846319</c:v>
                </c:pt>
                <c:pt idx="44">
                  <c:v>142561.776884632</c:v>
                </c:pt>
                <c:pt idx="45">
                  <c:v>145345.256884632</c:v>
                </c:pt>
                <c:pt idx="46">
                  <c:v>148128.736884632</c:v>
                </c:pt>
                <c:pt idx="47">
                  <c:v>150912.216884632</c:v>
                </c:pt>
                <c:pt idx="48">
                  <c:v>153695.696884632</c:v>
                </c:pt>
                <c:pt idx="49">
                  <c:v>156479.176884632</c:v>
                </c:pt>
                <c:pt idx="50">
                  <c:v>159262.656884632</c:v>
                </c:pt>
                <c:pt idx="51">
                  <c:v>162046.136884632</c:v>
                </c:pt>
                <c:pt idx="52">
                  <c:v>164829.616884632</c:v>
                </c:pt>
                <c:pt idx="53">
                  <c:v>167613.096884632</c:v>
                </c:pt>
                <c:pt idx="54">
                  <c:v>170396.5768846321</c:v>
                </c:pt>
                <c:pt idx="55">
                  <c:v>173180.0568846321</c:v>
                </c:pt>
                <c:pt idx="56">
                  <c:v>175963.5368846321</c:v>
                </c:pt>
                <c:pt idx="57">
                  <c:v>178747.0168846321</c:v>
                </c:pt>
                <c:pt idx="58">
                  <c:v>181530.4968846321</c:v>
                </c:pt>
                <c:pt idx="59">
                  <c:v>184313.9768846321</c:v>
                </c:pt>
                <c:pt idx="60">
                  <c:v>187097.4568846321</c:v>
                </c:pt>
                <c:pt idx="61">
                  <c:v>189880.9368846321</c:v>
                </c:pt>
                <c:pt idx="62">
                  <c:v>192664.4168846321</c:v>
                </c:pt>
                <c:pt idx="63">
                  <c:v>195447.8968846322</c:v>
                </c:pt>
                <c:pt idx="64">
                  <c:v>198231.3768846322</c:v>
                </c:pt>
                <c:pt idx="65">
                  <c:v>201014.8568846322</c:v>
                </c:pt>
                <c:pt idx="66">
                  <c:v>203798.3368846322</c:v>
                </c:pt>
                <c:pt idx="67">
                  <c:v>206581.8168846322</c:v>
                </c:pt>
                <c:pt idx="68">
                  <c:v>209365.2968846322</c:v>
                </c:pt>
                <c:pt idx="69">
                  <c:v>212148.7768846322</c:v>
                </c:pt>
                <c:pt idx="70">
                  <c:v>214932.2568846322</c:v>
                </c:pt>
                <c:pt idx="71">
                  <c:v>217715.7368846322</c:v>
                </c:pt>
                <c:pt idx="72">
                  <c:v>220499.2168846322</c:v>
                </c:pt>
                <c:pt idx="73">
                  <c:v>223282.6968846323</c:v>
                </c:pt>
                <c:pt idx="74">
                  <c:v>226066.1768846323</c:v>
                </c:pt>
                <c:pt idx="75">
                  <c:v>228849.6568846323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'Comparison - MLF'!$G$5</c:f>
              <c:strCache>
                <c:ptCount val="1"/>
                <c:pt idx="0">
                  <c:v>BC Hydro MLF Alternative Cumulative</c:v>
                </c:pt>
              </c:strCache>
            </c:strRef>
          </c:tx>
          <c:marker>
            <c:symbol val="none"/>
          </c:marker>
          <c:cat>
            <c:numRef>
              <c:f>'Comparison - MLF'!$B$6:$B$81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MLF'!$G$6:$G$81</c:f>
              <c:numCache>
                <c:formatCode>#,##0</c:formatCode>
                <c:ptCount val="76"/>
                <c:pt idx="0">
                  <c:v>6079.592042316001</c:v>
                </c:pt>
                <c:pt idx="1">
                  <c:v>12159.184084632</c:v>
                </c:pt>
                <c:pt idx="2">
                  <c:v>13534.947684632</c:v>
                </c:pt>
                <c:pt idx="3">
                  <c:v>14910.711284632</c:v>
                </c:pt>
                <c:pt idx="4">
                  <c:v>16286.474884632</c:v>
                </c:pt>
                <c:pt idx="5">
                  <c:v>17801.240884632</c:v>
                </c:pt>
                <c:pt idx="6">
                  <c:v>19316.006884632</c:v>
                </c:pt>
                <c:pt idx="7">
                  <c:v>21208.972884632</c:v>
                </c:pt>
                <c:pt idx="8">
                  <c:v>23101.938884632</c:v>
                </c:pt>
                <c:pt idx="9">
                  <c:v>25317.304884632</c:v>
                </c:pt>
                <c:pt idx="10">
                  <c:v>26672.670884632</c:v>
                </c:pt>
                <c:pt idx="11">
                  <c:v>28652.636884632</c:v>
                </c:pt>
                <c:pt idx="12">
                  <c:v>30567.802884632</c:v>
                </c:pt>
                <c:pt idx="13">
                  <c:v>32482.968884632</c:v>
                </c:pt>
                <c:pt idx="14">
                  <c:v>34132.73488463201</c:v>
                </c:pt>
                <c:pt idx="15">
                  <c:v>35513.70088463201</c:v>
                </c:pt>
                <c:pt idx="16">
                  <c:v>36379.06688463201</c:v>
                </c:pt>
                <c:pt idx="17">
                  <c:v>36983.03288463201</c:v>
                </c:pt>
                <c:pt idx="18">
                  <c:v>37586.99888463201</c:v>
                </c:pt>
                <c:pt idx="19">
                  <c:v>38190.96488463201</c:v>
                </c:pt>
                <c:pt idx="20">
                  <c:v>38794.93088463201</c:v>
                </c:pt>
                <c:pt idx="21">
                  <c:v>39398.89688463201</c:v>
                </c:pt>
                <c:pt idx="22">
                  <c:v>40002.86288463201</c:v>
                </c:pt>
                <c:pt idx="23">
                  <c:v>40606.82888463201</c:v>
                </c:pt>
                <c:pt idx="24">
                  <c:v>41210.79488463201</c:v>
                </c:pt>
                <c:pt idx="25">
                  <c:v>41814.76088463201</c:v>
                </c:pt>
                <c:pt idx="26">
                  <c:v>42418.72688463201</c:v>
                </c:pt>
                <c:pt idx="27">
                  <c:v>43022.69288463202</c:v>
                </c:pt>
                <c:pt idx="28">
                  <c:v>43626.65888463202</c:v>
                </c:pt>
                <c:pt idx="29">
                  <c:v>44230.62488463202</c:v>
                </c:pt>
                <c:pt idx="30">
                  <c:v>44834.59088463202</c:v>
                </c:pt>
                <c:pt idx="31">
                  <c:v>45438.55688463202</c:v>
                </c:pt>
                <c:pt idx="32">
                  <c:v>46042.52288463202</c:v>
                </c:pt>
                <c:pt idx="33">
                  <c:v>46646.48888463202</c:v>
                </c:pt>
                <c:pt idx="34">
                  <c:v>47250.45488463202</c:v>
                </c:pt>
                <c:pt idx="35">
                  <c:v>47854.42088463202</c:v>
                </c:pt>
                <c:pt idx="36">
                  <c:v>48458.38688463202</c:v>
                </c:pt>
                <c:pt idx="37">
                  <c:v>49062.35288463202</c:v>
                </c:pt>
                <c:pt idx="38">
                  <c:v>49666.31888463202</c:v>
                </c:pt>
                <c:pt idx="39">
                  <c:v>50270.28488463202</c:v>
                </c:pt>
                <c:pt idx="40">
                  <c:v>50874.25088463202</c:v>
                </c:pt>
                <c:pt idx="41">
                  <c:v>51478.21688463202</c:v>
                </c:pt>
                <c:pt idx="42">
                  <c:v>52082.18288463202</c:v>
                </c:pt>
                <c:pt idx="43">
                  <c:v>52686.14888463202</c:v>
                </c:pt>
                <c:pt idx="44">
                  <c:v>53290.11488463202</c:v>
                </c:pt>
                <c:pt idx="45">
                  <c:v>53894.08088463202</c:v>
                </c:pt>
                <c:pt idx="46">
                  <c:v>54498.04688463202</c:v>
                </c:pt>
                <c:pt idx="47">
                  <c:v>55102.01288463202</c:v>
                </c:pt>
                <c:pt idx="48">
                  <c:v>55705.97888463202</c:v>
                </c:pt>
                <c:pt idx="49">
                  <c:v>56309.94488463202</c:v>
                </c:pt>
                <c:pt idx="50">
                  <c:v>56913.91088463202</c:v>
                </c:pt>
                <c:pt idx="51">
                  <c:v>57517.87688463202</c:v>
                </c:pt>
                <c:pt idx="52">
                  <c:v>58121.84288463202</c:v>
                </c:pt>
                <c:pt idx="53">
                  <c:v>58725.80888463202</c:v>
                </c:pt>
                <c:pt idx="54">
                  <c:v>59329.77488463202</c:v>
                </c:pt>
                <c:pt idx="55">
                  <c:v>59933.74088463202</c:v>
                </c:pt>
                <c:pt idx="56">
                  <c:v>60537.70688463203</c:v>
                </c:pt>
                <c:pt idx="57">
                  <c:v>61141.67288463203</c:v>
                </c:pt>
                <c:pt idx="58">
                  <c:v>61745.63888463203</c:v>
                </c:pt>
                <c:pt idx="59">
                  <c:v>62349.60488463203</c:v>
                </c:pt>
                <c:pt idx="60">
                  <c:v>62953.57088463203</c:v>
                </c:pt>
                <c:pt idx="61">
                  <c:v>63557.53688463203</c:v>
                </c:pt>
                <c:pt idx="62">
                  <c:v>64161.50288463203</c:v>
                </c:pt>
                <c:pt idx="63">
                  <c:v>64765.46888463203</c:v>
                </c:pt>
                <c:pt idx="64">
                  <c:v>65369.43488463203</c:v>
                </c:pt>
                <c:pt idx="65">
                  <c:v>65973.40088463202</c:v>
                </c:pt>
                <c:pt idx="66">
                  <c:v>66577.36688463202</c:v>
                </c:pt>
                <c:pt idx="67">
                  <c:v>67181.33288463202</c:v>
                </c:pt>
                <c:pt idx="68">
                  <c:v>67785.29888463202</c:v>
                </c:pt>
                <c:pt idx="69">
                  <c:v>68389.26488463202</c:v>
                </c:pt>
                <c:pt idx="70">
                  <c:v>68993.23088463202</c:v>
                </c:pt>
                <c:pt idx="71">
                  <c:v>69597.19688463202</c:v>
                </c:pt>
                <c:pt idx="72">
                  <c:v>70201.16288463202</c:v>
                </c:pt>
                <c:pt idx="73">
                  <c:v>70805.12888463202</c:v>
                </c:pt>
                <c:pt idx="74">
                  <c:v>71409.09488463202</c:v>
                </c:pt>
                <c:pt idx="75">
                  <c:v>72013.06088463202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'Comparison - MLF'!$H$5</c:f>
              <c:strCache>
                <c:ptCount val="1"/>
                <c:pt idx="0">
                  <c:v>Site C Cumulative</c:v>
                </c:pt>
              </c:strCache>
            </c:strRef>
          </c:tx>
          <c:marker>
            <c:symbol val="none"/>
          </c:marker>
          <c:cat>
            <c:numRef>
              <c:f>'Comparison - MLF'!$B$6:$B$81</c:f>
              <c:numCache>
                <c:formatCode>General</c:formatCode>
                <c:ptCount val="76"/>
                <c:pt idx="0">
                  <c:v>2019.0</c:v>
                </c:pt>
                <c:pt idx="1">
                  <c:v>2020.0</c:v>
                </c:pt>
                <c:pt idx="2">
                  <c:v>2021.0</c:v>
                </c:pt>
                <c:pt idx="3">
                  <c:v>2022.0</c:v>
                </c:pt>
                <c:pt idx="4">
                  <c:v>2023.0</c:v>
                </c:pt>
                <c:pt idx="5">
                  <c:v>2024.0</c:v>
                </c:pt>
                <c:pt idx="6">
                  <c:v>2025.0</c:v>
                </c:pt>
                <c:pt idx="7">
                  <c:v>2026.0</c:v>
                </c:pt>
                <c:pt idx="8">
                  <c:v>2027.0</c:v>
                </c:pt>
                <c:pt idx="9">
                  <c:v>2028.0</c:v>
                </c:pt>
                <c:pt idx="10">
                  <c:v>2029.0</c:v>
                </c:pt>
                <c:pt idx="11">
                  <c:v>2030.0</c:v>
                </c:pt>
                <c:pt idx="12">
                  <c:v>2031.0</c:v>
                </c:pt>
                <c:pt idx="13">
                  <c:v>2032.0</c:v>
                </c:pt>
                <c:pt idx="14">
                  <c:v>2033.0</c:v>
                </c:pt>
                <c:pt idx="15">
                  <c:v>2034.0</c:v>
                </c:pt>
                <c:pt idx="16">
                  <c:v>2035.0</c:v>
                </c:pt>
                <c:pt idx="17">
                  <c:v>2036.0</c:v>
                </c:pt>
                <c:pt idx="18">
                  <c:v>2037.0</c:v>
                </c:pt>
                <c:pt idx="19">
                  <c:v>2038.0</c:v>
                </c:pt>
                <c:pt idx="20">
                  <c:v>2039.0</c:v>
                </c:pt>
                <c:pt idx="21">
                  <c:v>2040.0</c:v>
                </c:pt>
                <c:pt idx="22">
                  <c:v>2041.0</c:v>
                </c:pt>
                <c:pt idx="23">
                  <c:v>2042.0</c:v>
                </c:pt>
                <c:pt idx="24">
                  <c:v>2043.0</c:v>
                </c:pt>
                <c:pt idx="25">
                  <c:v>2044.0</c:v>
                </c:pt>
                <c:pt idx="26">
                  <c:v>2045.0</c:v>
                </c:pt>
                <c:pt idx="27">
                  <c:v>2046.0</c:v>
                </c:pt>
                <c:pt idx="28">
                  <c:v>2047.0</c:v>
                </c:pt>
                <c:pt idx="29">
                  <c:v>2048.0</c:v>
                </c:pt>
                <c:pt idx="30">
                  <c:v>2049.0</c:v>
                </c:pt>
                <c:pt idx="31">
                  <c:v>2050.0</c:v>
                </c:pt>
                <c:pt idx="32">
                  <c:v>2051.0</c:v>
                </c:pt>
                <c:pt idx="33">
                  <c:v>2052.0</c:v>
                </c:pt>
                <c:pt idx="34">
                  <c:v>2053.0</c:v>
                </c:pt>
                <c:pt idx="35">
                  <c:v>2054.0</c:v>
                </c:pt>
                <c:pt idx="36">
                  <c:v>2055.0</c:v>
                </c:pt>
                <c:pt idx="37">
                  <c:v>2056.0</c:v>
                </c:pt>
                <c:pt idx="38">
                  <c:v>2057.0</c:v>
                </c:pt>
                <c:pt idx="39">
                  <c:v>2058.0</c:v>
                </c:pt>
                <c:pt idx="40">
                  <c:v>2059.0</c:v>
                </c:pt>
                <c:pt idx="41">
                  <c:v>2060.0</c:v>
                </c:pt>
                <c:pt idx="42">
                  <c:v>2061.0</c:v>
                </c:pt>
                <c:pt idx="43">
                  <c:v>2062.0</c:v>
                </c:pt>
                <c:pt idx="44">
                  <c:v>2063.0</c:v>
                </c:pt>
                <c:pt idx="45">
                  <c:v>2064.0</c:v>
                </c:pt>
                <c:pt idx="46">
                  <c:v>2065.0</c:v>
                </c:pt>
                <c:pt idx="47">
                  <c:v>2066.0</c:v>
                </c:pt>
                <c:pt idx="48">
                  <c:v>2067.0</c:v>
                </c:pt>
                <c:pt idx="49">
                  <c:v>2068.0</c:v>
                </c:pt>
                <c:pt idx="50">
                  <c:v>2069.0</c:v>
                </c:pt>
                <c:pt idx="51">
                  <c:v>2070.0</c:v>
                </c:pt>
                <c:pt idx="52">
                  <c:v>2071.0</c:v>
                </c:pt>
                <c:pt idx="53">
                  <c:v>2072.0</c:v>
                </c:pt>
                <c:pt idx="54">
                  <c:v>2073.0</c:v>
                </c:pt>
                <c:pt idx="55">
                  <c:v>2074.0</c:v>
                </c:pt>
                <c:pt idx="56">
                  <c:v>2075.0</c:v>
                </c:pt>
                <c:pt idx="57">
                  <c:v>2076.0</c:v>
                </c:pt>
                <c:pt idx="58">
                  <c:v>2077.0</c:v>
                </c:pt>
                <c:pt idx="59">
                  <c:v>2078.0</c:v>
                </c:pt>
                <c:pt idx="60">
                  <c:v>2079.0</c:v>
                </c:pt>
                <c:pt idx="61">
                  <c:v>2080.0</c:v>
                </c:pt>
                <c:pt idx="62">
                  <c:v>2081.0</c:v>
                </c:pt>
                <c:pt idx="63">
                  <c:v>2082.0</c:v>
                </c:pt>
                <c:pt idx="64">
                  <c:v>2083.0</c:v>
                </c:pt>
                <c:pt idx="65">
                  <c:v>2084.0</c:v>
                </c:pt>
                <c:pt idx="66">
                  <c:v>2085.0</c:v>
                </c:pt>
                <c:pt idx="67">
                  <c:v>2086.0</c:v>
                </c:pt>
                <c:pt idx="68">
                  <c:v>2087.0</c:v>
                </c:pt>
                <c:pt idx="69">
                  <c:v>2088.0</c:v>
                </c:pt>
                <c:pt idx="70">
                  <c:v>2089.0</c:v>
                </c:pt>
                <c:pt idx="71">
                  <c:v>2090.0</c:v>
                </c:pt>
                <c:pt idx="72">
                  <c:v>2091.0</c:v>
                </c:pt>
                <c:pt idx="73">
                  <c:v>2092.0</c:v>
                </c:pt>
                <c:pt idx="74">
                  <c:v>2093.0</c:v>
                </c:pt>
                <c:pt idx="75">
                  <c:v>2094.0</c:v>
                </c:pt>
              </c:numCache>
            </c:numRef>
          </c:cat>
          <c:val>
            <c:numRef>
              <c:f>'Comparison - MLF'!$H$6:$H$81</c:f>
              <c:numCache>
                <c:formatCode>#,##0</c:formatCode>
                <c:ptCount val="76"/>
                <c:pt idx="0">
                  <c:v>5899.733333333334</c:v>
                </c:pt>
                <c:pt idx="1">
                  <c:v>11799.46666666667</c:v>
                </c:pt>
                <c:pt idx="2">
                  <c:v>17699.2</c:v>
                </c:pt>
                <c:pt idx="3">
                  <c:v>23598.93333333333</c:v>
                </c:pt>
                <c:pt idx="4">
                  <c:v>29498.66666666667</c:v>
                </c:pt>
                <c:pt idx="5">
                  <c:v>35398.4</c:v>
                </c:pt>
                <c:pt idx="6">
                  <c:v>35472.4</c:v>
                </c:pt>
                <c:pt idx="7">
                  <c:v>35546.4</c:v>
                </c:pt>
                <c:pt idx="8">
                  <c:v>35620.4</c:v>
                </c:pt>
                <c:pt idx="9">
                  <c:v>35694.4</c:v>
                </c:pt>
                <c:pt idx="10">
                  <c:v>35768.4</c:v>
                </c:pt>
                <c:pt idx="11">
                  <c:v>35842.4</c:v>
                </c:pt>
                <c:pt idx="12">
                  <c:v>35916.4</c:v>
                </c:pt>
                <c:pt idx="13">
                  <c:v>35990.4</c:v>
                </c:pt>
                <c:pt idx="14">
                  <c:v>36064.4</c:v>
                </c:pt>
                <c:pt idx="15">
                  <c:v>36138.4</c:v>
                </c:pt>
                <c:pt idx="16">
                  <c:v>36212.4</c:v>
                </c:pt>
                <c:pt idx="17">
                  <c:v>36286.4</c:v>
                </c:pt>
                <c:pt idx="18">
                  <c:v>36360.4</c:v>
                </c:pt>
                <c:pt idx="19">
                  <c:v>36434.4</c:v>
                </c:pt>
                <c:pt idx="20">
                  <c:v>36508.4</c:v>
                </c:pt>
                <c:pt idx="21">
                  <c:v>36582.4</c:v>
                </c:pt>
                <c:pt idx="22">
                  <c:v>36656.4</c:v>
                </c:pt>
                <c:pt idx="23">
                  <c:v>36730.4</c:v>
                </c:pt>
                <c:pt idx="24">
                  <c:v>36804.4</c:v>
                </c:pt>
                <c:pt idx="25">
                  <c:v>36878.4</c:v>
                </c:pt>
                <c:pt idx="26">
                  <c:v>36952.4</c:v>
                </c:pt>
                <c:pt idx="27">
                  <c:v>37026.4</c:v>
                </c:pt>
                <c:pt idx="28">
                  <c:v>37100.4</c:v>
                </c:pt>
                <c:pt idx="29">
                  <c:v>37174.4</c:v>
                </c:pt>
                <c:pt idx="30">
                  <c:v>37248.4</c:v>
                </c:pt>
                <c:pt idx="31">
                  <c:v>37322.4</c:v>
                </c:pt>
                <c:pt idx="32">
                  <c:v>37396.4</c:v>
                </c:pt>
                <c:pt idx="33">
                  <c:v>37470.4</c:v>
                </c:pt>
                <c:pt idx="34">
                  <c:v>37544.4</c:v>
                </c:pt>
                <c:pt idx="35">
                  <c:v>37618.4</c:v>
                </c:pt>
                <c:pt idx="36">
                  <c:v>37692.4</c:v>
                </c:pt>
                <c:pt idx="37">
                  <c:v>37766.4</c:v>
                </c:pt>
                <c:pt idx="38">
                  <c:v>37840.4</c:v>
                </c:pt>
                <c:pt idx="39">
                  <c:v>37914.4</c:v>
                </c:pt>
                <c:pt idx="40">
                  <c:v>37988.4</c:v>
                </c:pt>
                <c:pt idx="41">
                  <c:v>38062.4</c:v>
                </c:pt>
                <c:pt idx="42">
                  <c:v>38136.4</c:v>
                </c:pt>
                <c:pt idx="43">
                  <c:v>38210.4</c:v>
                </c:pt>
                <c:pt idx="44">
                  <c:v>38284.4</c:v>
                </c:pt>
                <c:pt idx="45">
                  <c:v>38358.4</c:v>
                </c:pt>
                <c:pt idx="46">
                  <c:v>38432.4</c:v>
                </c:pt>
                <c:pt idx="47">
                  <c:v>38506.4</c:v>
                </c:pt>
                <c:pt idx="48">
                  <c:v>38580.4</c:v>
                </c:pt>
                <c:pt idx="49">
                  <c:v>38654.4</c:v>
                </c:pt>
                <c:pt idx="50">
                  <c:v>38728.4</c:v>
                </c:pt>
                <c:pt idx="51">
                  <c:v>38802.4</c:v>
                </c:pt>
                <c:pt idx="52">
                  <c:v>38876.4</c:v>
                </c:pt>
                <c:pt idx="53">
                  <c:v>38950.4</c:v>
                </c:pt>
                <c:pt idx="54">
                  <c:v>39024.4</c:v>
                </c:pt>
                <c:pt idx="55">
                  <c:v>39098.4</c:v>
                </c:pt>
                <c:pt idx="56">
                  <c:v>39172.4</c:v>
                </c:pt>
                <c:pt idx="57">
                  <c:v>39246.4</c:v>
                </c:pt>
                <c:pt idx="58">
                  <c:v>39320.4</c:v>
                </c:pt>
                <c:pt idx="59">
                  <c:v>39394.4</c:v>
                </c:pt>
                <c:pt idx="60">
                  <c:v>39468.4</c:v>
                </c:pt>
                <c:pt idx="61">
                  <c:v>39542.4</c:v>
                </c:pt>
                <c:pt idx="62">
                  <c:v>39616.4</c:v>
                </c:pt>
                <c:pt idx="63">
                  <c:v>39690.4</c:v>
                </c:pt>
                <c:pt idx="64">
                  <c:v>39764.4</c:v>
                </c:pt>
                <c:pt idx="65">
                  <c:v>39838.4</c:v>
                </c:pt>
                <c:pt idx="66">
                  <c:v>39912.4</c:v>
                </c:pt>
                <c:pt idx="67">
                  <c:v>39986.4</c:v>
                </c:pt>
                <c:pt idx="68">
                  <c:v>40060.4</c:v>
                </c:pt>
                <c:pt idx="69">
                  <c:v>40134.4</c:v>
                </c:pt>
                <c:pt idx="70">
                  <c:v>40208.4</c:v>
                </c:pt>
                <c:pt idx="71">
                  <c:v>40282.4</c:v>
                </c:pt>
                <c:pt idx="72">
                  <c:v>40356.4</c:v>
                </c:pt>
                <c:pt idx="73">
                  <c:v>40430.4</c:v>
                </c:pt>
                <c:pt idx="74">
                  <c:v>40504.4</c:v>
                </c:pt>
                <c:pt idx="75">
                  <c:v>40578.4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648400"/>
        <c:axId val="-2069835792"/>
      </c:lineChart>
      <c:catAx>
        <c:axId val="-208164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Fiscal</a:t>
                </a:r>
                <a:r>
                  <a:rPr lang="en-US" sz="1600" baseline="0"/>
                  <a:t> Year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69835792"/>
        <c:crosses val="autoZero"/>
        <c:auto val="1"/>
        <c:lblAlgn val="ctr"/>
        <c:lblOffset val="100"/>
        <c:tickLblSkip val="5"/>
        <c:noMultiLvlLbl val="0"/>
      </c:catAx>
      <c:valAx>
        <c:axId val="-206983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</a:t>
                </a:r>
                <a:r>
                  <a:rPr lang="en-US" sz="1600" baseline="0"/>
                  <a:t> Employment (person-years)</a:t>
                </a:r>
                <a:endParaRPr lang="en-US" sz="16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-20816484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2522522522523"/>
          <c:y val="0.184632772196579"/>
          <c:w val="0.338604172981546"/>
          <c:h val="0.19395262014662"/>
        </c:manualLayout>
      </c:layout>
      <c:overlay val="1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1621366</xdr:colOff>
      <xdr:row>115</xdr:row>
      <xdr:rowOff>23282</xdr:rowOff>
    </xdr:from>
    <xdr:to>
      <xdr:col>18</xdr:col>
      <xdr:colOff>321733</xdr:colOff>
      <xdr:row>142</xdr:row>
      <xdr:rowOff>-1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69851</xdr:colOff>
      <xdr:row>19</xdr:row>
      <xdr:rowOff>50800</xdr:rowOff>
    </xdr:from>
    <xdr:to>
      <xdr:col>15</xdr:col>
      <xdr:colOff>16933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1621366</xdr:colOff>
      <xdr:row>115</xdr:row>
      <xdr:rowOff>23282</xdr:rowOff>
    </xdr:from>
    <xdr:to>
      <xdr:col>18</xdr:col>
      <xdr:colOff>321733</xdr:colOff>
      <xdr:row>142</xdr:row>
      <xdr:rowOff>-1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19</xdr:row>
      <xdr:rowOff>50800</xdr:rowOff>
    </xdr:from>
    <xdr:to>
      <xdr:col>15</xdr:col>
      <xdr:colOff>237067</xdr:colOff>
      <xdr:row>43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erado/Library/Containers/com.apple.mail/Data/Library/Mail%20Downloads/6125989C-9A1B-48D6-B615-9ECB8AD563F4/BCUC%20energy%20and%20capacity%20balance%20update%20PR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erado/Library/Containers/com.apple.mail/Data/Library/Mail%20Downloads/D67D5723-2D8D-492B-865A-3A296486FB6D/BCUC%20energy%20and%20capacity%20balance%20update%20PR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P with Expected LNG"/>
      <sheetName val="IRP Capacity chart with LNG"/>
      <sheetName val="IRP Energy chart with LNG"/>
      <sheetName val="LNG scenarios"/>
      <sheetName val="Table 14"/>
      <sheetName val="GHG costs"/>
      <sheetName val="load forecast charts (only)"/>
      <sheetName val="Site C Costs"/>
      <sheetName val="Deloitte"/>
      <sheetName val="DSM costs"/>
      <sheetName val="RRA"/>
      <sheetName val="NPV summary"/>
      <sheetName val="RRA Energy chart"/>
      <sheetName val="RRA Capacity chart"/>
      <sheetName val="price forecast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yes</v>
          </cell>
        </row>
        <row r="290">
          <cell r="G290" t="str">
            <v>medium</v>
          </cell>
        </row>
        <row r="293">
          <cell r="G293">
            <v>2024</v>
          </cell>
        </row>
        <row r="297">
          <cell r="G297" t="str">
            <v>medium</v>
          </cell>
        </row>
        <row r="307">
          <cell r="G307" t="str">
            <v>no</v>
          </cell>
        </row>
        <row r="309">
          <cell r="G309" t="str">
            <v>yes</v>
          </cell>
        </row>
      </sheetData>
      <sheetData sheetId="1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P with Expected LNG"/>
      <sheetName val="Chart1"/>
      <sheetName val="Chart2"/>
      <sheetName val="LNG scenarios"/>
      <sheetName val="Table 14"/>
      <sheetName val="GHG costs"/>
      <sheetName val="load forecast charts (only)"/>
      <sheetName val="Site C Costs"/>
      <sheetName val="Deloitte"/>
      <sheetName val="DSM costs"/>
      <sheetName val="DSM costs2"/>
      <sheetName val="RRA"/>
      <sheetName val="NPV summary"/>
      <sheetName val="Chart3"/>
      <sheetName val="Chart4"/>
      <sheetName val="price forecast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J6" t="str">
            <v>no</v>
          </cell>
        </row>
        <row r="292">
          <cell r="G292" t="str">
            <v>medium</v>
          </cell>
        </row>
      </sheetData>
      <sheetData sheetId="12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3"/>
  <sheetViews>
    <sheetView tabSelected="1" workbookViewId="0">
      <selection activeCell="B15" sqref="B15"/>
    </sheetView>
  </sheetViews>
  <sheetFormatPr baseColWidth="10" defaultColWidth="11" defaultRowHeight="16" x14ac:dyDescent="0.2"/>
  <cols>
    <col min="1" max="1" width="2.83203125" customWidth="1"/>
    <col min="2" max="2" width="30.83203125" customWidth="1"/>
    <col min="6" max="13" width="12.83203125" customWidth="1"/>
    <col min="17" max="18" width="12.83203125" customWidth="1"/>
    <col min="20" max="26" width="15.83203125" style="4" customWidth="1"/>
    <col min="27" max="27" width="18.83203125" style="4" customWidth="1"/>
  </cols>
  <sheetData>
    <row r="1" spans="2:27" s="3" customFormat="1" ht="19" x14ac:dyDescent="0.25">
      <c r="B1" s="43" t="s">
        <v>50</v>
      </c>
      <c r="C1" s="2" t="s">
        <v>107</v>
      </c>
      <c r="D1" s="2"/>
      <c r="E1" s="2" t="s">
        <v>52</v>
      </c>
      <c r="F1" s="2"/>
      <c r="T1" s="4"/>
      <c r="U1" s="4"/>
      <c r="V1" s="4"/>
      <c r="W1" s="4"/>
      <c r="X1" s="4"/>
      <c r="Y1" s="4"/>
      <c r="Z1" s="4"/>
      <c r="AA1" s="4"/>
    </row>
    <row r="2" spans="2:27" s="3" customFormat="1" x14ac:dyDescent="0.2">
      <c r="C2" s="2"/>
      <c r="D2" s="2"/>
      <c r="E2" s="2"/>
      <c r="F2" s="2"/>
      <c r="T2" s="4"/>
      <c r="U2" s="4"/>
      <c r="V2" s="4"/>
      <c r="W2" s="4"/>
      <c r="X2" s="4"/>
      <c r="Y2" s="4"/>
      <c r="Z2" s="4"/>
      <c r="AA2" s="4"/>
    </row>
    <row r="3" spans="2:27" s="3" customFormat="1" x14ac:dyDescent="0.2">
      <c r="B3" s="2" t="s">
        <v>48</v>
      </c>
      <c r="C3" s="2"/>
      <c r="D3" s="2"/>
      <c r="E3" s="2"/>
      <c r="F3" s="2"/>
      <c r="O3" s="2" t="s">
        <v>54</v>
      </c>
      <c r="T3" s="2" t="s">
        <v>74</v>
      </c>
      <c r="U3" s="4"/>
      <c r="V3" s="4"/>
      <c r="W3" s="4"/>
      <c r="X3" s="4"/>
      <c r="Y3" s="4"/>
      <c r="Z3" s="4"/>
      <c r="AA3" s="4"/>
    </row>
    <row r="4" spans="2:27" s="3" customFormat="1" ht="17" thickBot="1" x14ac:dyDescent="0.25">
      <c r="C4" s="2"/>
      <c r="D4" s="2"/>
      <c r="E4" s="2"/>
      <c r="O4" s="61"/>
      <c r="P4" s="61"/>
      <c r="Q4" s="61"/>
      <c r="R4" s="61"/>
      <c r="T4" s="4"/>
      <c r="U4" s="4"/>
      <c r="V4" s="4"/>
      <c r="W4" s="4"/>
      <c r="X4" s="4"/>
      <c r="Y4" s="4"/>
      <c r="Z4" s="4"/>
      <c r="AA4" s="4"/>
    </row>
    <row r="5" spans="2:27" ht="48" x14ac:dyDescent="0.2">
      <c r="B5" s="66"/>
      <c r="C5" s="67" t="s">
        <v>7</v>
      </c>
      <c r="D5" s="67" t="s">
        <v>6</v>
      </c>
      <c r="E5" s="67" t="s">
        <v>8</v>
      </c>
      <c r="F5" s="67" t="s">
        <v>59</v>
      </c>
      <c r="G5" s="67" t="s">
        <v>60</v>
      </c>
      <c r="H5" s="67" t="s">
        <v>61</v>
      </c>
      <c r="I5" s="67" t="s">
        <v>62</v>
      </c>
      <c r="J5" s="67" t="s">
        <v>63</v>
      </c>
      <c r="K5" s="67" t="s">
        <v>64</v>
      </c>
      <c r="L5" s="67" t="s">
        <v>65</v>
      </c>
      <c r="M5" s="68" t="s">
        <v>66</v>
      </c>
      <c r="O5" s="62" t="s">
        <v>31</v>
      </c>
      <c r="P5" s="63" t="s">
        <v>125</v>
      </c>
      <c r="Q5" s="63" t="s">
        <v>55</v>
      </c>
      <c r="R5" s="64" t="s">
        <v>58</v>
      </c>
      <c r="S5" s="65"/>
      <c r="T5" s="76" t="s">
        <v>31</v>
      </c>
      <c r="U5" s="77" t="s">
        <v>77</v>
      </c>
      <c r="V5" s="77" t="s">
        <v>34</v>
      </c>
      <c r="W5" s="77" t="s">
        <v>46</v>
      </c>
      <c r="X5" s="77" t="str">
        <f>'BCUC-LLF'!$B$7</f>
        <v>Wind - PC18</v>
      </c>
      <c r="Y5" s="77" t="str">
        <f>'BCUC-LLF'!$B$8</f>
        <v>Wind - PC48</v>
      </c>
      <c r="Z5" s="77" t="str">
        <f>'BCUC-LLF'!$B$9</f>
        <v>Wind - PC20</v>
      </c>
      <c r="AA5" s="78" t="s">
        <v>76</v>
      </c>
    </row>
    <row r="6" spans="2:27" s="3" customFormat="1" ht="17" thickBot="1" x14ac:dyDescent="0.25">
      <c r="B6" s="46" t="s">
        <v>47</v>
      </c>
      <c r="C6" s="47" t="s">
        <v>9</v>
      </c>
      <c r="D6" s="47" t="s">
        <v>9</v>
      </c>
      <c r="E6" s="47" t="s">
        <v>10</v>
      </c>
      <c r="F6" s="47" t="s">
        <v>12</v>
      </c>
      <c r="G6" s="47" t="s">
        <v>12</v>
      </c>
      <c r="H6" s="47" t="s">
        <v>12</v>
      </c>
      <c r="I6" s="47" t="s">
        <v>12</v>
      </c>
      <c r="J6" s="47" t="s">
        <v>13</v>
      </c>
      <c r="K6" s="47" t="s">
        <v>13</v>
      </c>
      <c r="L6" s="47" t="s">
        <v>13</v>
      </c>
      <c r="M6" s="48" t="s">
        <v>13</v>
      </c>
      <c r="O6" s="58"/>
      <c r="P6" s="59" t="s">
        <v>56</v>
      </c>
      <c r="Q6" s="59" t="s">
        <v>57</v>
      </c>
      <c r="R6" s="60" t="s">
        <v>12</v>
      </c>
      <c r="T6" s="58"/>
      <c r="U6" s="59" t="s">
        <v>12</v>
      </c>
      <c r="V6" s="59" t="s">
        <v>12</v>
      </c>
      <c r="W6" s="59" t="s">
        <v>12</v>
      </c>
      <c r="X6" s="59" t="s">
        <v>12</v>
      </c>
      <c r="Y6" s="59" t="s">
        <v>12</v>
      </c>
      <c r="Z6" s="59" t="s">
        <v>12</v>
      </c>
      <c r="AA6" s="60" t="s">
        <v>12</v>
      </c>
    </row>
    <row r="7" spans="2:27" x14ac:dyDescent="0.2">
      <c r="B7" s="49" t="s">
        <v>39</v>
      </c>
      <c r="C7" s="69">
        <v>138</v>
      </c>
      <c r="D7" s="69">
        <f>C7*0.26</f>
        <v>35.880000000000003</v>
      </c>
      <c r="E7" s="50">
        <v>524</v>
      </c>
      <c r="F7" s="69">
        <v>182</v>
      </c>
      <c r="G7" s="69">
        <v>1155</v>
      </c>
      <c r="H7" s="69">
        <v>213</v>
      </c>
      <c r="I7" s="69">
        <f t="shared" ref="I7:I9" si="0">SUM(F7:H7)</f>
        <v>1550</v>
      </c>
      <c r="J7" s="69">
        <v>20</v>
      </c>
      <c r="K7" s="69">
        <v>22</v>
      </c>
      <c r="L7" s="69">
        <v>10</v>
      </c>
      <c r="M7" s="70">
        <f t="shared" ref="M7:M9" si="1">SUM(J7:L7)</f>
        <v>52</v>
      </c>
      <c r="O7" s="55">
        <v>2019</v>
      </c>
      <c r="P7" s="124">
        <v>6</v>
      </c>
      <c r="Q7" s="56">
        <f t="shared" ref="Q7:Q38" si="2">$F$35</f>
        <v>30</v>
      </c>
      <c r="R7" s="57">
        <f>P7*Q7</f>
        <v>180</v>
      </c>
      <c r="T7" s="19">
        <v>2019</v>
      </c>
      <c r="U7" s="18">
        <f>'BCUC-LLF'!$I$19/2</f>
        <v>4777.8284423160003</v>
      </c>
      <c r="V7" s="27">
        <f>R7</f>
        <v>180</v>
      </c>
      <c r="W7" s="27">
        <v>0</v>
      </c>
      <c r="X7" s="18">
        <v>0</v>
      </c>
      <c r="Y7" s="18">
        <v>0</v>
      </c>
      <c r="Z7" s="18">
        <v>0</v>
      </c>
      <c r="AA7" s="34">
        <f t="shared" ref="AA7:AA38" si="3">SUM(U7:Z7)</f>
        <v>4957.8284423160003</v>
      </c>
    </row>
    <row r="8" spans="2:27" x14ac:dyDescent="0.2">
      <c r="B8" s="49" t="s">
        <v>37</v>
      </c>
      <c r="C8" s="69">
        <v>150</v>
      </c>
      <c r="D8" s="69">
        <f t="shared" ref="D8" si="4">C8*0.26</f>
        <v>39</v>
      </c>
      <c r="E8" s="69">
        <v>538</v>
      </c>
      <c r="F8" s="69">
        <v>202</v>
      </c>
      <c r="G8" s="69">
        <v>1277</v>
      </c>
      <c r="H8" s="69">
        <v>236</v>
      </c>
      <c r="I8" s="69">
        <f t="shared" si="0"/>
        <v>1715</v>
      </c>
      <c r="J8" s="69">
        <v>20</v>
      </c>
      <c r="K8" s="69">
        <v>23</v>
      </c>
      <c r="L8" s="69">
        <v>11</v>
      </c>
      <c r="M8" s="70">
        <f t="shared" ref="M8" si="5">SUM(J8:L8)</f>
        <v>54</v>
      </c>
      <c r="O8" s="49">
        <v>2020</v>
      </c>
      <c r="P8" s="125">
        <v>77</v>
      </c>
      <c r="Q8" s="50">
        <f t="shared" si="2"/>
        <v>30</v>
      </c>
      <c r="R8" s="51">
        <f t="shared" ref="R8:R71" si="6">P8*Q8</f>
        <v>2310</v>
      </c>
      <c r="T8" s="11">
        <f t="shared" ref="T8:T39" si="7">T7+1</f>
        <v>2020</v>
      </c>
      <c r="U8" s="8">
        <f>'BCUC-LLF'!$I$19/2</f>
        <v>4777.8284423160003</v>
      </c>
      <c r="V8" s="26">
        <f t="shared" ref="V8:V71" si="8">R8</f>
        <v>2310</v>
      </c>
      <c r="W8" s="26">
        <v>0</v>
      </c>
      <c r="X8" s="8">
        <v>0</v>
      </c>
      <c r="Y8" s="8">
        <v>0</v>
      </c>
      <c r="Z8" s="8">
        <v>0</v>
      </c>
      <c r="AA8" s="35">
        <f t="shared" si="3"/>
        <v>7087.8284423160003</v>
      </c>
    </row>
    <row r="9" spans="2:27" x14ac:dyDescent="0.2">
      <c r="B9" s="49" t="s">
        <v>5</v>
      </c>
      <c r="C9" s="69">
        <v>158.69999999999999</v>
      </c>
      <c r="D9" s="69">
        <f>C9*0.26</f>
        <v>41.262</v>
      </c>
      <c r="E9" s="50">
        <v>594</v>
      </c>
      <c r="F9" s="69">
        <v>251</v>
      </c>
      <c r="G9" s="69">
        <v>1378</v>
      </c>
      <c r="H9" s="69">
        <v>262</v>
      </c>
      <c r="I9" s="69">
        <f t="shared" si="0"/>
        <v>1891</v>
      </c>
      <c r="J9" s="69">
        <v>25</v>
      </c>
      <c r="K9" s="69">
        <v>28</v>
      </c>
      <c r="L9" s="69">
        <v>13</v>
      </c>
      <c r="M9" s="70">
        <f t="shared" si="1"/>
        <v>66</v>
      </c>
      <c r="O9" s="49">
        <v>2021</v>
      </c>
      <c r="P9" s="125">
        <v>91</v>
      </c>
      <c r="Q9" s="50">
        <f t="shared" si="2"/>
        <v>30</v>
      </c>
      <c r="R9" s="51">
        <f t="shared" si="6"/>
        <v>2730</v>
      </c>
      <c r="T9" s="11">
        <f t="shared" si="7"/>
        <v>2021</v>
      </c>
      <c r="U9" s="26">
        <f>'BCUC-LLF'!$M$19</f>
        <v>74</v>
      </c>
      <c r="V9" s="26">
        <f t="shared" si="8"/>
        <v>2730</v>
      </c>
      <c r="W9" s="26">
        <v>0</v>
      </c>
      <c r="X9" s="8">
        <v>0</v>
      </c>
      <c r="Y9" s="8">
        <v>0</v>
      </c>
      <c r="Z9" s="8">
        <v>0</v>
      </c>
      <c r="AA9" s="35">
        <f t="shared" si="3"/>
        <v>2804</v>
      </c>
    </row>
    <row r="10" spans="2:27" ht="17" thickBot="1" x14ac:dyDescent="0.25">
      <c r="B10" s="71" t="s">
        <v>15</v>
      </c>
      <c r="C10" s="53"/>
      <c r="D10" s="53"/>
      <c r="E10" s="53"/>
      <c r="F10" s="53"/>
      <c r="G10" s="53"/>
      <c r="H10" s="53"/>
      <c r="I10" s="72">
        <f>SUM(I7:I9)</f>
        <v>5156</v>
      </c>
      <c r="J10" s="53"/>
      <c r="K10" s="53"/>
      <c r="L10" s="53"/>
      <c r="M10" s="73">
        <f>SUM(M7:M9)</f>
        <v>172</v>
      </c>
      <c r="O10" s="49">
        <v>2022</v>
      </c>
      <c r="P10" s="125">
        <v>104</v>
      </c>
      <c r="Q10" s="50">
        <f t="shared" si="2"/>
        <v>30</v>
      </c>
      <c r="R10" s="51">
        <f t="shared" si="6"/>
        <v>3120</v>
      </c>
      <c r="T10" s="11">
        <f t="shared" si="7"/>
        <v>2022</v>
      </c>
      <c r="U10" s="26">
        <f>'BCUC-LLF'!$M$19</f>
        <v>74</v>
      </c>
      <c r="V10" s="26">
        <f t="shared" si="8"/>
        <v>3120</v>
      </c>
      <c r="W10" s="26">
        <v>0</v>
      </c>
      <c r="X10" s="8">
        <v>0</v>
      </c>
      <c r="Y10" s="8">
        <v>0</v>
      </c>
      <c r="Z10" s="8">
        <v>0</v>
      </c>
      <c r="AA10" s="35">
        <f t="shared" si="3"/>
        <v>3194</v>
      </c>
    </row>
    <row r="11" spans="2:27" x14ac:dyDescent="0.2">
      <c r="O11" s="49">
        <v>2023</v>
      </c>
      <c r="P11" s="125">
        <v>106</v>
      </c>
      <c r="Q11" s="50">
        <f t="shared" si="2"/>
        <v>30</v>
      </c>
      <c r="R11" s="51">
        <f t="shared" si="6"/>
        <v>3180</v>
      </c>
      <c r="T11" s="11">
        <f t="shared" si="7"/>
        <v>2023</v>
      </c>
      <c r="U11" s="26">
        <f>'BCUC-LLF'!$M$19</f>
        <v>74</v>
      </c>
      <c r="V11" s="26">
        <f t="shared" si="8"/>
        <v>3180</v>
      </c>
      <c r="W11" s="26">
        <v>0</v>
      </c>
      <c r="X11" s="8">
        <v>0</v>
      </c>
      <c r="Y11" s="8">
        <v>0</v>
      </c>
      <c r="Z11" s="8">
        <v>0</v>
      </c>
      <c r="AA11" s="35">
        <f t="shared" si="3"/>
        <v>3254</v>
      </c>
    </row>
    <row r="12" spans="2:27" x14ac:dyDescent="0.2">
      <c r="O12" s="49">
        <v>2024</v>
      </c>
      <c r="P12" s="125">
        <v>108</v>
      </c>
      <c r="Q12" s="50">
        <f t="shared" si="2"/>
        <v>30</v>
      </c>
      <c r="R12" s="51">
        <f t="shared" si="6"/>
        <v>3240</v>
      </c>
      <c r="T12" s="82">
        <f t="shared" si="7"/>
        <v>2024</v>
      </c>
      <c r="U12" s="28">
        <f>'BCUC-LLF'!$M$19</f>
        <v>74</v>
      </c>
      <c r="V12" s="28">
        <f t="shared" si="8"/>
        <v>3240</v>
      </c>
      <c r="W12" s="28">
        <v>0</v>
      </c>
      <c r="X12" s="22">
        <v>0</v>
      </c>
      <c r="Y12" s="22">
        <v>0</v>
      </c>
      <c r="Z12" s="22">
        <v>0</v>
      </c>
      <c r="AA12" s="81">
        <f t="shared" si="3"/>
        <v>3314</v>
      </c>
    </row>
    <row r="13" spans="2:27" x14ac:dyDescent="0.2">
      <c r="B13" s="1" t="s">
        <v>82</v>
      </c>
      <c r="O13" s="49">
        <v>2025</v>
      </c>
      <c r="P13" s="125">
        <v>114</v>
      </c>
      <c r="Q13" s="50">
        <f t="shared" si="2"/>
        <v>30</v>
      </c>
      <c r="R13" s="51">
        <f t="shared" si="6"/>
        <v>3420</v>
      </c>
      <c r="T13" s="21">
        <f t="shared" si="7"/>
        <v>2025</v>
      </c>
      <c r="U13" s="28">
        <f>'BCUC-LLF'!$M$19</f>
        <v>74</v>
      </c>
      <c r="V13" s="28">
        <f t="shared" si="8"/>
        <v>3420</v>
      </c>
      <c r="W13" s="28">
        <v>0</v>
      </c>
      <c r="X13" s="22">
        <v>0</v>
      </c>
      <c r="Y13" s="8">
        <v>0</v>
      </c>
      <c r="Z13" s="22">
        <v>0</v>
      </c>
      <c r="AA13" s="36">
        <f t="shared" si="3"/>
        <v>3494</v>
      </c>
    </row>
    <row r="14" spans="2:27" ht="17" thickBot="1" x14ac:dyDescent="0.25">
      <c r="O14" s="49">
        <v>2026</v>
      </c>
      <c r="P14" s="125">
        <v>123</v>
      </c>
      <c r="Q14" s="50">
        <f t="shared" si="2"/>
        <v>30</v>
      </c>
      <c r="R14" s="51">
        <f t="shared" si="6"/>
        <v>3690</v>
      </c>
      <c r="T14" s="11">
        <f t="shared" si="7"/>
        <v>2026</v>
      </c>
      <c r="U14" s="26">
        <f>'BCUC-LLF'!$M$19</f>
        <v>74</v>
      </c>
      <c r="V14" s="26">
        <f t="shared" si="8"/>
        <v>3690</v>
      </c>
      <c r="W14" s="26">
        <v>0</v>
      </c>
      <c r="X14" s="22">
        <v>0</v>
      </c>
      <c r="Y14" s="8">
        <v>0</v>
      </c>
      <c r="Z14" s="8">
        <v>0</v>
      </c>
      <c r="AA14" s="35">
        <f t="shared" si="3"/>
        <v>3764</v>
      </c>
    </row>
    <row r="15" spans="2:27" x14ac:dyDescent="0.2">
      <c r="B15" s="90"/>
      <c r="C15" s="91"/>
      <c r="D15" s="91"/>
      <c r="E15" s="91"/>
      <c r="F15" s="44" t="s">
        <v>25</v>
      </c>
      <c r="G15" s="44" t="s">
        <v>25</v>
      </c>
      <c r="H15" s="44" t="s">
        <v>25</v>
      </c>
      <c r="I15" s="44" t="s">
        <v>25</v>
      </c>
      <c r="J15" s="44" t="s">
        <v>28</v>
      </c>
      <c r="K15" s="44" t="s">
        <v>28</v>
      </c>
      <c r="L15" s="44" t="s">
        <v>28</v>
      </c>
      <c r="M15" s="45" t="s">
        <v>28</v>
      </c>
      <c r="O15" s="49">
        <v>2027</v>
      </c>
      <c r="P15" s="125">
        <v>122</v>
      </c>
      <c r="Q15" s="50">
        <f t="shared" si="2"/>
        <v>30</v>
      </c>
      <c r="R15" s="51">
        <f t="shared" si="6"/>
        <v>3660</v>
      </c>
      <c r="T15" s="11">
        <f t="shared" si="7"/>
        <v>2027</v>
      </c>
      <c r="U15" s="26">
        <f>'BCUC-LLF'!$M$19</f>
        <v>74</v>
      </c>
      <c r="V15" s="26">
        <f t="shared" si="8"/>
        <v>3660</v>
      </c>
      <c r="W15" s="26">
        <v>0</v>
      </c>
      <c r="X15" s="22">
        <v>0</v>
      </c>
      <c r="Y15" s="8">
        <v>0</v>
      </c>
      <c r="Z15" s="8">
        <v>0</v>
      </c>
      <c r="AA15" s="35">
        <f t="shared" si="3"/>
        <v>3734</v>
      </c>
    </row>
    <row r="16" spans="2:27" x14ac:dyDescent="0.2">
      <c r="B16" s="49"/>
      <c r="C16" s="47" t="s">
        <v>7</v>
      </c>
      <c r="D16" s="47" t="s">
        <v>6</v>
      </c>
      <c r="E16" s="47" t="s">
        <v>8</v>
      </c>
      <c r="F16" s="47" t="s">
        <v>1</v>
      </c>
      <c r="G16" s="47" t="s">
        <v>2</v>
      </c>
      <c r="H16" s="47" t="s">
        <v>3</v>
      </c>
      <c r="I16" s="47" t="s">
        <v>14</v>
      </c>
      <c r="J16" s="47" t="s">
        <v>1</v>
      </c>
      <c r="K16" s="47" t="s">
        <v>2</v>
      </c>
      <c r="L16" s="47" t="s">
        <v>3</v>
      </c>
      <c r="M16" s="48" t="s">
        <v>14</v>
      </c>
      <c r="O16" s="49">
        <v>2028</v>
      </c>
      <c r="P16" s="125">
        <v>97</v>
      </c>
      <c r="Q16" s="50">
        <f t="shared" si="2"/>
        <v>30</v>
      </c>
      <c r="R16" s="51">
        <f t="shared" si="6"/>
        <v>2910</v>
      </c>
      <c r="T16" s="11">
        <f t="shared" si="7"/>
        <v>2028</v>
      </c>
      <c r="U16" s="26">
        <f>'BCUC-LLF'!$M$19</f>
        <v>74</v>
      </c>
      <c r="V16" s="26">
        <f t="shared" si="8"/>
        <v>2910</v>
      </c>
      <c r="W16" s="26">
        <v>0</v>
      </c>
      <c r="X16" s="22">
        <v>0</v>
      </c>
      <c r="Y16" s="8">
        <v>0</v>
      </c>
      <c r="Z16" s="8">
        <v>0</v>
      </c>
      <c r="AA16" s="35">
        <f t="shared" si="3"/>
        <v>2984</v>
      </c>
    </row>
    <row r="17" spans="2:27" x14ac:dyDescent="0.2">
      <c r="B17" s="46" t="s">
        <v>0</v>
      </c>
      <c r="C17" s="47" t="s">
        <v>9</v>
      </c>
      <c r="D17" s="47" t="s">
        <v>9</v>
      </c>
      <c r="E17" s="47" t="s">
        <v>10</v>
      </c>
      <c r="F17" s="47" t="s">
        <v>12</v>
      </c>
      <c r="G17" s="47" t="s">
        <v>12</v>
      </c>
      <c r="H17" s="47" t="s">
        <v>12</v>
      </c>
      <c r="I17" s="47" t="s">
        <v>12</v>
      </c>
      <c r="J17" s="47" t="s">
        <v>13</v>
      </c>
      <c r="K17" s="47" t="s">
        <v>13</v>
      </c>
      <c r="L17" s="47" t="s">
        <v>13</v>
      </c>
      <c r="M17" s="48" t="s">
        <v>13</v>
      </c>
      <c r="O17" s="49">
        <v>2029</v>
      </c>
      <c r="P17" s="125">
        <v>87</v>
      </c>
      <c r="Q17" s="50">
        <f t="shared" si="2"/>
        <v>30</v>
      </c>
      <c r="R17" s="51">
        <f t="shared" si="6"/>
        <v>2610</v>
      </c>
      <c r="T17" s="11">
        <f t="shared" si="7"/>
        <v>2029</v>
      </c>
      <c r="U17" s="26">
        <f>'BCUC-LLF'!$M$19</f>
        <v>74</v>
      </c>
      <c r="V17" s="26">
        <f t="shared" si="8"/>
        <v>2610</v>
      </c>
      <c r="W17" s="26">
        <v>0</v>
      </c>
      <c r="X17" s="22">
        <v>0</v>
      </c>
      <c r="Y17" s="8">
        <v>0</v>
      </c>
      <c r="Z17" s="8">
        <v>0</v>
      </c>
      <c r="AA17" s="35">
        <f t="shared" si="3"/>
        <v>2684</v>
      </c>
    </row>
    <row r="18" spans="2:27" s="7" customFormat="1" x14ac:dyDescent="0.2">
      <c r="B18" s="49" t="s">
        <v>21</v>
      </c>
      <c r="C18" s="50">
        <v>0</v>
      </c>
      <c r="D18" s="50">
        <v>0</v>
      </c>
      <c r="E18" s="50">
        <v>0</v>
      </c>
      <c r="F18" s="69">
        <f>F21*$J$30</f>
        <v>2106.4427149859998</v>
      </c>
      <c r="G18" s="69">
        <f>G21*$J$30</f>
        <v>6046.1427815730003</v>
      </c>
      <c r="H18" s="69">
        <f>H21*$J$30</f>
        <v>1403.071388073</v>
      </c>
      <c r="I18" s="69">
        <f>SUM(F18:H18)</f>
        <v>9555.6568846320006</v>
      </c>
      <c r="J18" s="69">
        <f>J21</f>
        <v>25</v>
      </c>
      <c r="K18" s="69">
        <f>K21</f>
        <v>29</v>
      </c>
      <c r="L18" s="69">
        <f>L21</f>
        <v>20</v>
      </c>
      <c r="M18" s="70">
        <f>M21</f>
        <v>74</v>
      </c>
      <c r="O18" s="49">
        <v>2030</v>
      </c>
      <c r="P18" s="125">
        <v>83</v>
      </c>
      <c r="Q18" s="50">
        <f t="shared" si="2"/>
        <v>30</v>
      </c>
      <c r="R18" s="51">
        <f t="shared" si="6"/>
        <v>2490</v>
      </c>
      <c r="T18" s="82">
        <f t="shared" si="7"/>
        <v>2030</v>
      </c>
      <c r="U18" s="28">
        <f>'BCUC-LLF'!$M$19</f>
        <v>74</v>
      </c>
      <c r="V18" s="28">
        <f t="shared" si="8"/>
        <v>2490</v>
      </c>
      <c r="W18" s="28">
        <v>0</v>
      </c>
      <c r="X18" s="22">
        <v>0</v>
      </c>
      <c r="Y18" s="22">
        <v>0</v>
      </c>
      <c r="Z18" s="22">
        <v>0</v>
      </c>
      <c r="AA18" s="81">
        <f t="shared" si="3"/>
        <v>2564</v>
      </c>
    </row>
    <row r="19" spans="2:27" s="7" customFormat="1" ht="17" thickBot="1" x14ac:dyDescent="0.25">
      <c r="B19" s="71" t="s">
        <v>15</v>
      </c>
      <c r="C19" s="53"/>
      <c r="D19" s="53"/>
      <c r="E19" s="53"/>
      <c r="F19" s="53"/>
      <c r="G19" s="53"/>
      <c r="H19" s="53"/>
      <c r="I19" s="72">
        <f>SUM(I18:I18)</f>
        <v>9555.6568846320006</v>
      </c>
      <c r="J19" s="53"/>
      <c r="K19" s="53"/>
      <c r="L19" s="53"/>
      <c r="M19" s="73">
        <f>SUM(M18:M18)</f>
        <v>74</v>
      </c>
      <c r="O19" s="49">
        <v>2031</v>
      </c>
      <c r="P19" s="125">
        <v>82</v>
      </c>
      <c r="Q19" s="50">
        <f t="shared" si="2"/>
        <v>30</v>
      </c>
      <c r="R19" s="51">
        <f t="shared" si="6"/>
        <v>2460</v>
      </c>
      <c r="T19" s="21">
        <f t="shared" si="7"/>
        <v>2031</v>
      </c>
      <c r="U19" s="28">
        <v>0</v>
      </c>
      <c r="V19" s="28">
        <f t="shared" si="8"/>
        <v>2460</v>
      </c>
      <c r="W19" s="28">
        <v>0</v>
      </c>
      <c r="X19" s="22">
        <v>0</v>
      </c>
      <c r="Y19" s="22">
        <v>0</v>
      </c>
      <c r="Z19" s="8">
        <v>0</v>
      </c>
      <c r="AA19" s="36">
        <f t="shared" si="3"/>
        <v>2460</v>
      </c>
    </row>
    <row r="20" spans="2:27" s="7" customFormat="1" x14ac:dyDescent="0.2">
      <c r="B20"/>
      <c r="C20"/>
      <c r="D20"/>
      <c r="E20"/>
      <c r="F20"/>
      <c r="G20"/>
      <c r="H20"/>
      <c r="I20"/>
      <c r="J20"/>
      <c r="K20"/>
      <c r="L20"/>
      <c r="M20"/>
      <c r="O20" s="49">
        <v>2032</v>
      </c>
      <c r="P20" s="125">
        <v>84</v>
      </c>
      <c r="Q20" s="50">
        <f t="shared" si="2"/>
        <v>30</v>
      </c>
      <c r="R20" s="51">
        <f t="shared" si="6"/>
        <v>2520</v>
      </c>
      <c r="T20" s="11">
        <f t="shared" si="7"/>
        <v>2032</v>
      </c>
      <c r="U20" s="26">
        <v>0</v>
      </c>
      <c r="V20" s="26">
        <f t="shared" si="8"/>
        <v>2520</v>
      </c>
      <c r="W20" s="26">
        <v>0</v>
      </c>
      <c r="X20" s="8">
        <v>0</v>
      </c>
      <c r="Y20" s="8">
        <v>0</v>
      </c>
      <c r="Z20" s="8">
        <v>0</v>
      </c>
      <c r="AA20" s="35">
        <f t="shared" si="3"/>
        <v>2520</v>
      </c>
    </row>
    <row r="21" spans="2:27" x14ac:dyDescent="0.2">
      <c r="B21" s="49" t="s">
        <v>20</v>
      </c>
      <c r="C21" s="50">
        <v>1132</v>
      </c>
      <c r="D21" s="50">
        <v>1132</v>
      </c>
      <c r="E21" s="50">
        <v>5286</v>
      </c>
      <c r="F21" s="50">
        <v>9754</v>
      </c>
      <c r="G21" s="50">
        <v>27997</v>
      </c>
      <c r="H21" s="50">
        <v>6497</v>
      </c>
      <c r="I21" s="69">
        <f>SUM(F21:H21)</f>
        <v>44248</v>
      </c>
      <c r="J21" s="50">
        <v>25</v>
      </c>
      <c r="K21" s="50">
        <v>29</v>
      </c>
      <c r="L21" s="50">
        <v>20</v>
      </c>
      <c r="M21" s="70">
        <f>SUM(J21:L21)</f>
        <v>74</v>
      </c>
      <c r="O21" s="49">
        <v>2033</v>
      </c>
      <c r="P21" s="125">
        <v>73</v>
      </c>
      <c r="Q21" s="50">
        <f t="shared" si="2"/>
        <v>30</v>
      </c>
      <c r="R21" s="51">
        <f t="shared" si="6"/>
        <v>2190</v>
      </c>
      <c r="T21" s="11">
        <f t="shared" si="7"/>
        <v>2033</v>
      </c>
      <c r="U21" s="26">
        <v>0</v>
      </c>
      <c r="V21" s="26">
        <f t="shared" si="8"/>
        <v>2190</v>
      </c>
      <c r="W21" s="26">
        <v>0</v>
      </c>
      <c r="X21" s="8">
        <v>0</v>
      </c>
      <c r="Y21" s="8">
        <v>0</v>
      </c>
      <c r="Z21" s="8">
        <v>0</v>
      </c>
      <c r="AA21" s="35">
        <f t="shared" si="3"/>
        <v>2190</v>
      </c>
    </row>
    <row r="22" spans="2:27" x14ac:dyDescent="0.2">
      <c r="O22" s="49">
        <v>2034</v>
      </c>
      <c r="P22" s="125">
        <v>58</v>
      </c>
      <c r="Q22" s="50">
        <f t="shared" si="2"/>
        <v>30</v>
      </c>
      <c r="R22" s="51">
        <f t="shared" si="6"/>
        <v>1740</v>
      </c>
      <c r="T22" s="11">
        <f t="shared" si="7"/>
        <v>2034</v>
      </c>
      <c r="U22" s="26">
        <v>0</v>
      </c>
      <c r="V22" s="26">
        <f t="shared" si="8"/>
        <v>1740</v>
      </c>
      <c r="W22" s="26">
        <v>0</v>
      </c>
      <c r="X22" s="22">
        <f>'BCUC-LLF'!$I$7/5</f>
        <v>310</v>
      </c>
      <c r="Y22" s="8">
        <v>0</v>
      </c>
      <c r="Z22" s="8">
        <v>0</v>
      </c>
      <c r="AA22" s="35">
        <f t="shared" si="3"/>
        <v>2050</v>
      </c>
    </row>
    <row r="23" spans="2:27" x14ac:dyDescent="0.2">
      <c r="B23" s="1" t="s">
        <v>93</v>
      </c>
      <c r="O23" s="49">
        <v>2035</v>
      </c>
      <c r="P23" s="125">
        <v>49</v>
      </c>
      <c r="Q23" s="50">
        <f t="shared" si="2"/>
        <v>30</v>
      </c>
      <c r="R23" s="51">
        <f t="shared" si="6"/>
        <v>1470</v>
      </c>
      <c r="T23" s="21">
        <f t="shared" si="7"/>
        <v>2035</v>
      </c>
      <c r="U23" s="28">
        <v>0</v>
      </c>
      <c r="V23" s="26">
        <f t="shared" si="8"/>
        <v>1470</v>
      </c>
      <c r="W23" s="26">
        <v>0</v>
      </c>
      <c r="X23" s="22">
        <f>'BCUC-LLF'!$I$7/5</f>
        <v>310</v>
      </c>
      <c r="Y23" s="8">
        <f>'BCUC-LLF'!$I$8/5</f>
        <v>343</v>
      </c>
      <c r="Z23" s="8">
        <v>0</v>
      </c>
      <c r="AA23" s="36">
        <f t="shared" si="3"/>
        <v>2123</v>
      </c>
    </row>
    <row r="24" spans="2:27" x14ac:dyDescent="0.2">
      <c r="B24" s="7" t="s">
        <v>102</v>
      </c>
      <c r="K24" s="7"/>
      <c r="L24" s="7"/>
      <c r="M24" s="7"/>
      <c r="O24" s="49">
        <v>2036</v>
      </c>
      <c r="P24" s="125">
        <v>59</v>
      </c>
      <c r="Q24" s="50">
        <f t="shared" si="2"/>
        <v>30</v>
      </c>
      <c r="R24" s="51">
        <f t="shared" si="6"/>
        <v>1770</v>
      </c>
      <c r="T24" s="11">
        <f t="shared" si="7"/>
        <v>2036</v>
      </c>
      <c r="U24" s="26">
        <v>0</v>
      </c>
      <c r="V24" s="26">
        <f t="shared" si="8"/>
        <v>1770</v>
      </c>
      <c r="W24" s="26">
        <v>0</v>
      </c>
      <c r="X24" s="22">
        <f>'BCUC-LLF'!$I$7/5</f>
        <v>310</v>
      </c>
      <c r="Y24" s="8">
        <f>'BCUC-LLF'!$I$8/5</f>
        <v>343</v>
      </c>
      <c r="Z24" s="8">
        <f>'BCUC-LLF'!$I$9/5</f>
        <v>378.2</v>
      </c>
      <c r="AA24" s="35">
        <f t="shared" si="3"/>
        <v>2801.2</v>
      </c>
    </row>
    <row r="25" spans="2:27" x14ac:dyDescent="0.2">
      <c r="B25" t="s">
        <v>67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O25" s="49">
        <v>2037</v>
      </c>
      <c r="P25" s="125">
        <v>59</v>
      </c>
      <c r="Q25" s="50">
        <f t="shared" si="2"/>
        <v>30</v>
      </c>
      <c r="R25" s="51">
        <f t="shared" si="6"/>
        <v>1770</v>
      </c>
      <c r="T25" s="11">
        <f t="shared" si="7"/>
        <v>2037</v>
      </c>
      <c r="U25" s="26">
        <v>0</v>
      </c>
      <c r="V25" s="26">
        <f t="shared" si="8"/>
        <v>1770</v>
      </c>
      <c r="W25" s="26">
        <v>0</v>
      </c>
      <c r="X25" s="22">
        <f>'BCUC-LLF'!$I$7/5</f>
        <v>310</v>
      </c>
      <c r="Y25" s="8">
        <f>'BCUC-LLF'!$I$8/5</f>
        <v>343</v>
      </c>
      <c r="Z25" s="8">
        <f>'BCUC-LLF'!$I$9/5</f>
        <v>378.2</v>
      </c>
      <c r="AA25" s="35">
        <f t="shared" si="3"/>
        <v>2801.2</v>
      </c>
    </row>
    <row r="26" spans="2:27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O26" s="49">
        <v>2038</v>
      </c>
      <c r="P26" s="125">
        <v>62</v>
      </c>
      <c r="Q26" s="50">
        <f t="shared" si="2"/>
        <v>30</v>
      </c>
      <c r="R26" s="51">
        <f t="shared" si="6"/>
        <v>1860</v>
      </c>
      <c r="T26" s="11">
        <f t="shared" si="7"/>
        <v>2038</v>
      </c>
      <c r="U26" s="26">
        <v>0</v>
      </c>
      <c r="V26" s="26">
        <f t="shared" si="8"/>
        <v>1860</v>
      </c>
      <c r="W26" s="26">
        <v>0</v>
      </c>
      <c r="X26" s="22">
        <f>'BCUC-LLF'!$I$7/5</f>
        <v>310</v>
      </c>
      <c r="Y26" s="8">
        <f>'BCUC-LLF'!$I$8/5</f>
        <v>343</v>
      </c>
      <c r="Z26" s="8">
        <f>'BCUC-LLF'!$I$9/5</f>
        <v>378.2</v>
      </c>
      <c r="AA26" s="35">
        <f t="shared" si="3"/>
        <v>2891.2</v>
      </c>
    </row>
    <row r="27" spans="2:27" x14ac:dyDescent="0.2">
      <c r="B27" s="1" t="s">
        <v>95</v>
      </c>
      <c r="C27" s="7"/>
      <c r="D27" s="7"/>
      <c r="E27" s="7"/>
      <c r="F27" s="7"/>
      <c r="G27" s="7"/>
      <c r="H27" s="7"/>
      <c r="I27" s="7"/>
      <c r="J27" s="7"/>
      <c r="O27" s="49">
        <v>2039</v>
      </c>
      <c r="P27" s="125">
        <v>75</v>
      </c>
      <c r="Q27" s="50">
        <f t="shared" si="2"/>
        <v>30</v>
      </c>
      <c r="R27" s="51">
        <f t="shared" si="6"/>
        <v>2250</v>
      </c>
      <c r="T27" s="11">
        <f t="shared" si="7"/>
        <v>2039</v>
      </c>
      <c r="U27" s="26">
        <v>0</v>
      </c>
      <c r="V27" s="26">
        <f t="shared" si="8"/>
        <v>2250</v>
      </c>
      <c r="W27" s="26">
        <v>0</v>
      </c>
      <c r="X27" s="8">
        <f>'BCUC-LLF'!$M$7</f>
        <v>52</v>
      </c>
      <c r="Y27" s="8">
        <f>'BCUC-LLF'!$I$8/5</f>
        <v>343</v>
      </c>
      <c r="Z27" s="8">
        <f>'BCUC-LLF'!$I$9/5</f>
        <v>378.2</v>
      </c>
      <c r="AA27" s="35">
        <f t="shared" si="3"/>
        <v>3023.2</v>
      </c>
    </row>
    <row r="28" spans="2:27" x14ac:dyDescent="0.2">
      <c r="B28" s="7" t="s">
        <v>85</v>
      </c>
      <c r="C28" s="7"/>
      <c r="D28" s="7"/>
      <c r="E28" s="7"/>
      <c r="F28" s="7"/>
      <c r="G28" s="7"/>
      <c r="H28" s="7"/>
      <c r="I28" s="7"/>
      <c r="J28" s="7"/>
      <c r="O28" s="49">
        <v>2040</v>
      </c>
      <c r="P28" s="125">
        <v>77</v>
      </c>
      <c r="Q28" s="50">
        <f t="shared" si="2"/>
        <v>30</v>
      </c>
      <c r="R28" s="51">
        <f t="shared" si="6"/>
        <v>2310</v>
      </c>
      <c r="T28" s="11">
        <f t="shared" si="7"/>
        <v>2040</v>
      </c>
      <c r="U28" s="26">
        <v>0</v>
      </c>
      <c r="V28" s="26">
        <f t="shared" si="8"/>
        <v>2310</v>
      </c>
      <c r="W28" s="26">
        <v>0</v>
      </c>
      <c r="X28" s="8">
        <f>'BCUC-LLF'!$M$7</f>
        <v>52</v>
      </c>
      <c r="Y28" s="8">
        <f>'BCUC-LLF'!$M$8</f>
        <v>54</v>
      </c>
      <c r="Z28" s="22">
        <f>'BCUC-LLF'!$I$9/5</f>
        <v>378.2</v>
      </c>
      <c r="AA28" s="35">
        <f t="shared" si="3"/>
        <v>2794.2</v>
      </c>
    </row>
    <row r="29" spans="2:27" x14ac:dyDescent="0.2">
      <c r="B29" s="7" t="s">
        <v>86</v>
      </c>
      <c r="C29" s="7"/>
      <c r="D29" s="7"/>
      <c r="E29" s="7"/>
      <c r="F29" s="7"/>
      <c r="G29" s="7"/>
      <c r="H29" s="7"/>
      <c r="I29" s="7"/>
      <c r="J29" s="7"/>
      <c r="O29" s="49">
        <v>2041</v>
      </c>
      <c r="P29" s="125">
        <v>78</v>
      </c>
      <c r="Q29" s="50">
        <f t="shared" si="2"/>
        <v>30</v>
      </c>
      <c r="R29" s="51">
        <f t="shared" si="6"/>
        <v>2340</v>
      </c>
      <c r="T29" s="11">
        <f t="shared" si="7"/>
        <v>2041</v>
      </c>
      <c r="U29" s="26">
        <v>0</v>
      </c>
      <c r="V29" s="26">
        <f t="shared" si="8"/>
        <v>2340</v>
      </c>
      <c r="W29" s="26">
        <v>0</v>
      </c>
      <c r="X29" s="8">
        <f>'BCUC-LLF'!$M$7</f>
        <v>52</v>
      </c>
      <c r="Y29" s="8">
        <f>'BCUC-LLF'!$M$8</f>
        <v>54</v>
      </c>
      <c r="Z29" s="8">
        <f>'BCUC-LLF'!$M$9</f>
        <v>66</v>
      </c>
      <c r="AA29" s="35">
        <f t="shared" si="3"/>
        <v>2512</v>
      </c>
    </row>
    <row r="30" spans="2:27" x14ac:dyDescent="0.2">
      <c r="B30" s="7" t="s">
        <v>84</v>
      </c>
      <c r="C30" s="7"/>
      <c r="D30" s="7"/>
      <c r="E30" s="7"/>
      <c r="I30" s="7"/>
      <c r="J30" s="30">
        <v>0.215956809</v>
      </c>
      <c r="O30" s="49">
        <v>2042</v>
      </c>
      <c r="P30" s="125">
        <v>79</v>
      </c>
      <c r="Q30" s="50">
        <f t="shared" si="2"/>
        <v>30</v>
      </c>
      <c r="R30" s="51">
        <f t="shared" si="6"/>
        <v>2370</v>
      </c>
      <c r="T30" s="11">
        <f t="shared" si="7"/>
        <v>2042</v>
      </c>
      <c r="U30" s="26">
        <v>0</v>
      </c>
      <c r="V30" s="26">
        <f t="shared" si="8"/>
        <v>2370</v>
      </c>
      <c r="W30" s="26">
        <v>0</v>
      </c>
      <c r="X30" s="8">
        <f>'BCUC-LLF'!$M$7</f>
        <v>52</v>
      </c>
      <c r="Y30" s="8">
        <f>'BCUC-LLF'!$M$8</f>
        <v>54</v>
      </c>
      <c r="Z30" s="8">
        <f>'BCUC-LLF'!$M$9</f>
        <v>66</v>
      </c>
      <c r="AA30" s="35">
        <f t="shared" si="3"/>
        <v>2542</v>
      </c>
    </row>
    <row r="31" spans="2:27" x14ac:dyDescent="0.2">
      <c r="B31" s="7" t="s">
        <v>83</v>
      </c>
      <c r="O31" s="49">
        <v>2043</v>
      </c>
      <c r="P31" s="125">
        <v>81</v>
      </c>
      <c r="Q31" s="50">
        <f t="shared" si="2"/>
        <v>30</v>
      </c>
      <c r="R31" s="51">
        <f t="shared" si="6"/>
        <v>2430</v>
      </c>
      <c r="T31" s="11">
        <f t="shared" si="7"/>
        <v>2043</v>
      </c>
      <c r="U31" s="26">
        <v>0</v>
      </c>
      <c r="V31" s="26">
        <f t="shared" si="8"/>
        <v>2430</v>
      </c>
      <c r="W31" s="26">
        <v>0</v>
      </c>
      <c r="X31" s="8">
        <f>'BCUC-LLF'!$M$7</f>
        <v>52</v>
      </c>
      <c r="Y31" s="8">
        <f>'BCUC-LLF'!$M$8</f>
        <v>54</v>
      </c>
      <c r="Z31" s="8">
        <f>'BCUC-LLF'!$M$9</f>
        <v>66</v>
      </c>
      <c r="AA31" s="35">
        <f t="shared" si="3"/>
        <v>2602</v>
      </c>
    </row>
    <row r="32" spans="2:27" x14ac:dyDescent="0.2">
      <c r="B32" s="7"/>
      <c r="O32" s="49">
        <v>2044</v>
      </c>
      <c r="P32" s="125">
        <v>82</v>
      </c>
      <c r="Q32" s="50">
        <f t="shared" si="2"/>
        <v>30</v>
      </c>
      <c r="R32" s="51">
        <f t="shared" si="6"/>
        <v>2460</v>
      </c>
      <c r="T32" s="11">
        <f t="shared" si="7"/>
        <v>2044</v>
      </c>
      <c r="U32" s="26">
        <v>0</v>
      </c>
      <c r="V32" s="26">
        <f t="shared" si="8"/>
        <v>2460</v>
      </c>
      <c r="W32" s="26">
        <v>0</v>
      </c>
      <c r="X32" s="8">
        <f>'BCUC-LLF'!$M$7</f>
        <v>52</v>
      </c>
      <c r="Y32" s="8">
        <f>'BCUC-LLF'!$M$8</f>
        <v>54</v>
      </c>
      <c r="Z32" s="8">
        <f>'BCUC-LLF'!$M$9</f>
        <v>66</v>
      </c>
      <c r="AA32" s="35">
        <f t="shared" si="3"/>
        <v>2632</v>
      </c>
    </row>
    <row r="33" spans="2:27" x14ac:dyDescent="0.2">
      <c r="B33" s="1" t="s">
        <v>98</v>
      </c>
      <c r="O33" s="49">
        <v>2045</v>
      </c>
      <c r="P33" s="125">
        <v>83</v>
      </c>
      <c r="Q33" s="50">
        <f t="shared" si="2"/>
        <v>30</v>
      </c>
      <c r="R33" s="51">
        <f t="shared" si="6"/>
        <v>2490</v>
      </c>
      <c r="T33" s="11">
        <f t="shared" si="7"/>
        <v>2045</v>
      </c>
      <c r="U33" s="26">
        <v>0</v>
      </c>
      <c r="V33" s="26">
        <f t="shared" si="8"/>
        <v>2490</v>
      </c>
      <c r="W33" s="26">
        <v>0</v>
      </c>
      <c r="X33" s="8">
        <f>'BCUC-LLF'!$M$7</f>
        <v>52</v>
      </c>
      <c r="Y33" s="8">
        <f>'BCUC-LLF'!$M$8</f>
        <v>54</v>
      </c>
      <c r="Z33" s="8">
        <f>'BCUC-LLF'!$M$9</f>
        <v>66</v>
      </c>
      <c r="AA33" s="35">
        <f t="shared" si="3"/>
        <v>2662</v>
      </c>
    </row>
    <row r="34" spans="2:27" x14ac:dyDescent="0.2">
      <c r="B34" s="7" t="s">
        <v>87</v>
      </c>
      <c r="O34" s="49">
        <v>2046</v>
      </c>
      <c r="P34" s="125">
        <v>81</v>
      </c>
      <c r="Q34" s="50">
        <f t="shared" si="2"/>
        <v>30</v>
      </c>
      <c r="R34" s="51">
        <f t="shared" si="6"/>
        <v>2430</v>
      </c>
      <c r="T34" s="11">
        <f t="shared" si="7"/>
        <v>2046</v>
      </c>
      <c r="U34" s="26">
        <v>0</v>
      </c>
      <c r="V34" s="26">
        <f t="shared" si="8"/>
        <v>2430</v>
      </c>
      <c r="W34" s="26">
        <v>0</v>
      </c>
      <c r="X34" s="8">
        <f>'BCUC-LLF'!$M$7</f>
        <v>52</v>
      </c>
      <c r="Y34" s="8">
        <f>'BCUC-LLF'!$M$8</f>
        <v>54</v>
      </c>
      <c r="Z34" s="8">
        <f>'BCUC-LLF'!$M$9</f>
        <v>66</v>
      </c>
      <c r="AA34" s="35">
        <f t="shared" si="3"/>
        <v>2602</v>
      </c>
    </row>
    <row r="35" spans="2:27" x14ac:dyDescent="0.2">
      <c r="B35" s="7" t="s">
        <v>53</v>
      </c>
      <c r="F35" s="7">
        <v>30</v>
      </c>
      <c r="G35" t="s">
        <v>11</v>
      </c>
      <c r="O35" s="49">
        <v>2047</v>
      </c>
      <c r="P35" s="125">
        <v>80</v>
      </c>
      <c r="Q35" s="50">
        <f t="shared" si="2"/>
        <v>30</v>
      </c>
      <c r="R35" s="51">
        <f t="shared" si="6"/>
        <v>2400</v>
      </c>
      <c r="T35" s="11">
        <f t="shared" si="7"/>
        <v>2047</v>
      </c>
      <c r="U35" s="26">
        <v>0</v>
      </c>
      <c r="V35" s="26">
        <f t="shared" si="8"/>
        <v>2400</v>
      </c>
      <c r="W35" s="26">
        <v>0</v>
      </c>
      <c r="X35" s="8">
        <f>'BCUC-LLF'!$M$7</f>
        <v>52</v>
      </c>
      <c r="Y35" s="8">
        <f>'BCUC-LLF'!$M$8</f>
        <v>54</v>
      </c>
      <c r="Z35" s="8">
        <f>'BCUC-LLF'!$M$9</f>
        <v>66</v>
      </c>
      <c r="AA35" s="35">
        <f t="shared" si="3"/>
        <v>2572</v>
      </c>
    </row>
    <row r="36" spans="2:27" x14ac:dyDescent="0.2">
      <c r="B36" t="s">
        <v>103</v>
      </c>
      <c r="O36" s="49">
        <v>2048</v>
      </c>
      <c r="P36" s="125">
        <v>80</v>
      </c>
      <c r="Q36" s="50">
        <f t="shared" si="2"/>
        <v>30</v>
      </c>
      <c r="R36" s="51">
        <f t="shared" si="6"/>
        <v>2400</v>
      </c>
      <c r="T36" s="11">
        <f t="shared" si="7"/>
        <v>2048</v>
      </c>
      <c r="U36" s="26">
        <v>0</v>
      </c>
      <c r="V36" s="26">
        <f t="shared" si="8"/>
        <v>2400</v>
      </c>
      <c r="W36" s="26">
        <v>0</v>
      </c>
      <c r="X36" s="8">
        <f>'BCUC-LLF'!$M$7</f>
        <v>52</v>
      </c>
      <c r="Y36" s="8">
        <f>'BCUC-LLF'!$M$8</f>
        <v>54</v>
      </c>
      <c r="Z36" s="8">
        <f>'BCUC-LLF'!$M$9</f>
        <v>66</v>
      </c>
      <c r="AA36" s="35">
        <f t="shared" si="3"/>
        <v>2572</v>
      </c>
    </row>
    <row r="37" spans="2:27" x14ac:dyDescent="0.2">
      <c r="B37" t="s">
        <v>90</v>
      </c>
      <c r="O37" s="49">
        <v>2049</v>
      </c>
      <c r="P37" s="125">
        <v>80</v>
      </c>
      <c r="Q37" s="50">
        <f t="shared" si="2"/>
        <v>30</v>
      </c>
      <c r="R37" s="51">
        <f t="shared" si="6"/>
        <v>2400</v>
      </c>
      <c r="T37" s="11">
        <f t="shared" si="7"/>
        <v>2049</v>
      </c>
      <c r="U37" s="26">
        <v>0</v>
      </c>
      <c r="V37" s="26">
        <f t="shared" si="8"/>
        <v>2400</v>
      </c>
      <c r="W37" s="26">
        <v>0</v>
      </c>
      <c r="X37" s="8">
        <f>'BCUC-LLF'!$M$7</f>
        <v>52</v>
      </c>
      <c r="Y37" s="8">
        <f>'BCUC-LLF'!$M$8</f>
        <v>54</v>
      </c>
      <c r="Z37" s="8">
        <f>'BCUC-LLF'!$M$9</f>
        <v>66</v>
      </c>
      <c r="AA37" s="35">
        <f t="shared" si="3"/>
        <v>2572</v>
      </c>
    </row>
    <row r="38" spans="2:27" x14ac:dyDescent="0.2">
      <c r="O38" s="49">
        <v>2050</v>
      </c>
      <c r="P38" s="125">
        <v>80</v>
      </c>
      <c r="Q38" s="50">
        <f t="shared" si="2"/>
        <v>30</v>
      </c>
      <c r="R38" s="51">
        <f t="shared" si="6"/>
        <v>2400</v>
      </c>
      <c r="T38" s="11">
        <f t="shared" si="7"/>
        <v>2050</v>
      </c>
      <c r="U38" s="26">
        <v>0</v>
      </c>
      <c r="V38" s="26">
        <f t="shared" si="8"/>
        <v>2400</v>
      </c>
      <c r="W38" s="26">
        <v>0</v>
      </c>
      <c r="X38" s="8">
        <f>'BCUC-LLF'!$M$7</f>
        <v>52</v>
      </c>
      <c r="Y38" s="8">
        <f>'BCUC-LLF'!$M$8</f>
        <v>54</v>
      </c>
      <c r="Z38" s="8">
        <f>'BCUC-LLF'!$M$9</f>
        <v>66</v>
      </c>
      <c r="AA38" s="35">
        <f t="shared" si="3"/>
        <v>2572</v>
      </c>
    </row>
    <row r="39" spans="2:27" x14ac:dyDescent="0.2">
      <c r="O39" s="49">
        <v>2051</v>
      </c>
      <c r="P39" s="125">
        <v>80</v>
      </c>
      <c r="Q39" s="50">
        <f t="shared" ref="Q39:Q70" si="9">$F$35</f>
        <v>30</v>
      </c>
      <c r="R39" s="51">
        <f t="shared" si="6"/>
        <v>2400</v>
      </c>
      <c r="T39" s="11">
        <f t="shared" si="7"/>
        <v>2051</v>
      </c>
      <c r="U39" s="26">
        <v>0</v>
      </c>
      <c r="V39" s="26">
        <f t="shared" si="8"/>
        <v>2400</v>
      </c>
      <c r="W39" s="26">
        <v>0</v>
      </c>
      <c r="X39" s="8">
        <f>'BCUC-LLF'!$M$7</f>
        <v>52</v>
      </c>
      <c r="Y39" s="8">
        <f>'BCUC-LLF'!$M$8</f>
        <v>54</v>
      </c>
      <c r="Z39" s="8">
        <f>'BCUC-LLF'!$M$9</f>
        <v>66</v>
      </c>
      <c r="AA39" s="35">
        <f t="shared" ref="AA39:AA70" si="10">SUM(U39:Z39)</f>
        <v>2572</v>
      </c>
    </row>
    <row r="40" spans="2:27" x14ac:dyDescent="0.2">
      <c r="O40" s="49">
        <v>2052</v>
      </c>
      <c r="P40" s="125">
        <v>80</v>
      </c>
      <c r="Q40" s="50">
        <f t="shared" si="9"/>
        <v>30</v>
      </c>
      <c r="R40" s="51">
        <f t="shared" si="6"/>
        <v>2400</v>
      </c>
      <c r="T40" s="11">
        <f t="shared" ref="T40:T71" si="11">T39+1</f>
        <v>2052</v>
      </c>
      <c r="U40" s="26">
        <v>0</v>
      </c>
      <c r="V40" s="26">
        <f t="shared" si="8"/>
        <v>2400</v>
      </c>
      <c r="W40" s="26">
        <v>0</v>
      </c>
      <c r="X40" s="8">
        <f>'BCUC-LLF'!$M$7</f>
        <v>52</v>
      </c>
      <c r="Y40" s="8">
        <f>'BCUC-LLF'!$M$8</f>
        <v>54</v>
      </c>
      <c r="Z40" s="8">
        <f>'BCUC-LLF'!$M$9</f>
        <v>66</v>
      </c>
      <c r="AA40" s="35">
        <f t="shared" si="10"/>
        <v>2572</v>
      </c>
    </row>
    <row r="41" spans="2:27" x14ac:dyDescent="0.2">
      <c r="O41" s="49">
        <v>2053</v>
      </c>
      <c r="P41" s="125">
        <v>80</v>
      </c>
      <c r="Q41" s="50">
        <f t="shared" si="9"/>
        <v>30</v>
      </c>
      <c r="R41" s="51">
        <f t="shared" si="6"/>
        <v>2400</v>
      </c>
      <c r="T41" s="11">
        <f t="shared" si="11"/>
        <v>2053</v>
      </c>
      <c r="U41" s="26">
        <v>0</v>
      </c>
      <c r="V41" s="26">
        <f t="shared" si="8"/>
        <v>2400</v>
      </c>
      <c r="W41" s="26">
        <v>0</v>
      </c>
      <c r="X41" s="8">
        <f>'BCUC-LLF'!$M$7</f>
        <v>52</v>
      </c>
      <c r="Y41" s="8">
        <f>'BCUC-LLF'!$M$8</f>
        <v>54</v>
      </c>
      <c r="Z41" s="8">
        <f>'BCUC-LLF'!$M$9</f>
        <v>66</v>
      </c>
      <c r="AA41" s="35">
        <f t="shared" si="10"/>
        <v>2572</v>
      </c>
    </row>
    <row r="42" spans="2:27" x14ac:dyDescent="0.2">
      <c r="O42" s="49">
        <v>2054</v>
      </c>
      <c r="P42" s="125">
        <v>80</v>
      </c>
      <c r="Q42" s="50">
        <f t="shared" si="9"/>
        <v>30</v>
      </c>
      <c r="R42" s="51">
        <f t="shared" si="6"/>
        <v>2400</v>
      </c>
      <c r="T42" s="82">
        <f t="shared" si="11"/>
        <v>2054</v>
      </c>
      <c r="U42" s="28">
        <v>0</v>
      </c>
      <c r="V42" s="28">
        <f t="shared" si="8"/>
        <v>2400</v>
      </c>
      <c r="W42" s="28">
        <v>0</v>
      </c>
      <c r="X42" s="22">
        <f>'BCUC-LLF'!$M$7</f>
        <v>52</v>
      </c>
      <c r="Y42" s="22">
        <f>'BCUC-LLF'!$M$8</f>
        <v>54</v>
      </c>
      <c r="Z42" s="22">
        <f>'BCUC-LLF'!$M$9</f>
        <v>66</v>
      </c>
      <c r="AA42" s="81">
        <f t="shared" si="10"/>
        <v>2572</v>
      </c>
    </row>
    <row r="43" spans="2:27" x14ac:dyDescent="0.2">
      <c r="O43" s="49">
        <v>2055</v>
      </c>
      <c r="P43" s="125">
        <v>80</v>
      </c>
      <c r="Q43" s="50">
        <f t="shared" si="9"/>
        <v>30</v>
      </c>
      <c r="R43" s="51">
        <f t="shared" si="6"/>
        <v>2400</v>
      </c>
      <c r="T43" s="21">
        <f t="shared" si="11"/>
        <v>2055</v>
      </c>
      <c r="U43" s="28">
        <v>0</v>
      </c>
      <c r="V43" s="28">
        <f t="shared" si="8"/>
        <v>2400</v>
      </c>
      <c r="W43" s="28">
        <v>0</v>
      </c>
      <c r="X43" s="22">
        <f>'BCUC-LLF'!$M$7</f>
        <v>52</v>
      </c>
      <c r="Y43" s="22">
        <f>'BCUC-LLF'!$M$8</f>
        <v>54</v>
      </c>
      <c r="Z43" s="22">
        <f>'BCUC-LLF'!$M$9</f>
        <v>66</v>
      </c>
      <c r="AA43" s="36">
        <f t="shared" si="10"/>
        <v>2572</v>
      </c>
    </row>
    <row r="44" spans="2:27" x14ac:dyDescent="0.2">
      <c r="O44" s="49">
        <v>2056</v>
      </c>
      <c r="P44" s="125">
        <v>80</v>
      </c>
      <c r="Q44" s="50">
        <f t="shared" si="9"/>
        <v>30</v>
      </c>
      <c r="R44" s="51">
        <f t="shared" si="6"/>
        <v>2400</v>
      </c>
      <c r="T44" s="11">
        <f t="shared" si="11"/>
        <v>2056</v>
      </c>
      <c r="U44" s="26">
        <v>0</v>
      </c>
      <c r="V44" s="26">
        <f t="shared" si="8"/>
        <v>2400</v>
      </c>
      <c r="W44" s="26">
        <v>0</v>
      </c>
      <c r="X44" s="8">
        <f>'BCUC-LLF'!$M$7</f>
        <v>52</v>
      </c>
      <c r="Y44" s="8">
        <f>'BCUC-LLF'!$M$8</f>
        <v>54</v>
      </c>
      <c r="Z44" s="8">
        <f>'BCUC-LLF'!$M$9</f>
        <v>66</v>
      </c>
      <c r="AA44" s="35">
        <f t="shared" si="10"/>
        <v>2572</v>
      </c>
    </row>
    <row r="45" spans="2:27" x14ac:dyDescent="0.2">
      <c r="O45" s="49">
        <v>2057</v>
      </c>
      <c r="P45" s="125">
        <v>80</v>
      </c>
      <c r="Q45" s="50">
        <f t="shared" si="9"/>
        <v>30</v>
      </c>
      <c r="R45" s="51">
        <f t="shared" si="6"/>
        <v>2400</v>
      </c>
      <c r="T45" s="11">
        <f t="shared" si="11"/>
        <v>2057</v>
      </c>
      <c r="U45" s="26">
        <v>0</v>
      </c>
      <c r="V45" s="26">
        <f t="shared" si="8"/>
        <v>2400</v>
      </c>
      <c r="W45" s="26">
        <v>0</v>
      </c>
      <c r="X45" s="8">
        <f>'BCUC-LLF'!$M$7</f>
        <v>52</v>
      </c>
      <c r="Y45" s="8">
        <f>'BCUC-LLF'!$M$8</f>
        <v>54</v>
      </c>
      <c r="Z45" s="8">
        <f>'BCUC-LLF'!$M$9</f>
        <v>66</v>
      </c>
      <c r="AA45" s="35">
        <f t="shared" si="10"/>
        <v>2572</v>
      </c>
    </row>
    <row r="46" spans="2:27" x14ac:dyDescent="0.2">
      <c r="O46" s="49">
        <v>2058</v>
      </c>
      <c r="P46" s="125">
        <v>80</v>
      </c>
      <c r="Q46" s="50">
        <f t="shared" si="9"/>
        <v>30</v>
      </c>
      <c r="R46" s="51">
        <f t="shared" si="6"/>
        <v>2400</v>
      </c>
      <c r="T46" s="11">
        <f t="shared" si="11"/>
        <v>2058</v>
      </c>
      <c r="U46" s="26">
        <v>0</v>
      </c>
      <c r="V46" s="26">
        <f t="shared" si="8"/>
        <v>2400</v>
      </c>
      <c r="W46" s="26">
        <v>0</v>
      </c>
      <c r="X46" s="8">
        <f>'BCUC-LLF'!$M$7</f>
        <v>52</v>
      </c>
      <c r="Y46" s="8">
        <f>'BCUC-LLF'!$M$8</f>
        <v>54</v>
      </c>
      <c r="Z46" s="8">
        <f>'BCUC-LLF'!$M$9</f>
        <v>66</v>
      </c>
      <c r="AA46" s="35">
        <f t="shared" si="10"/>
        <v>2572</v>
      </c>
    </row>
    <row r="47" spans="2:27" x14ac:dyDescent="0.2">
      <c r="O47" s="49">
        <v>2059</v>
      </c>
      <c r="P47" s="125">
        <v>80</v>
      </c>
      <c r="Q47" s="50">
        <f t="shared" si="9"/>
        <v>30</v>
      </c>
      <c r="R47" s="51">
        <f t="shared" si="6"/>
        <v>2400</v>
      </c>
      <c r="T47" s="11">
        <f t="shared" si="11"/>
        <v>2059</v>
      </c>
      <c r="U47" s="26">
        <v>0</v>
      </c>
      <c r="V47" s="26">
        <f t="shared" si="8"/>
        <v>2400</v>
      </c>
      <c r="W47" s="26">
        <v>0</v>
      </c>
      <c r="X47" s="8">
        <f>'BCUC-LLF'!$M$7</f>
        <v>52</v>
      </c>
      <c r="Y47" s="8">
        <f>'BCUC-LLF'!$M$8</f>
        <v>54</v>
      </c>
      <c r="Z47" s="8">
        <f>'BCUC-LLF'!$M$9</f>
        <v>66</v>
      </c>
      <c r="AA47" s="35">
        <f t="shared" si="10"/>
        <v>2572</v>
      </c>
    </row>
    <row r="48" spans="2:27" x14ac:dyDescent="0.2">
      <c r="O48" s="49">
        <v>2060</v>
      </c>
      <c r="P48" s="125">
        <v>80</v>
      </c>
      <c r="Q48" s="50">
        <f t="shared" si="9"/>
        <v>30</v>
      </c>
      <c r="R48" s="51">
        <f t="shared" si="6"/>
        <v>2400</v>
      </c>
      <c r="T48" s="11">
        <f t="shared" si="11"/>
        <v>2060</v>
      </c>
      <c r="U48" s="26">
        <v>0</v>
      </c>
      <c r="V48" s="26">
        <f t="shared" si="8"/>
        <v>2400</v>
      </c>
      <c r="W48" s="26">
        <v>0</v>
      </c>
      <c r="X48" s="8">
        <f>'BCUC-LLF'!$M$7</f>
        <v>52</v>
      </c>
      <c r="Y48" s="8">
        <f>'BCUC-LLF'!$M$8</f>
        <v>54</v>
      </c>
      <c r="Z48" s="8">
        <f>'BCUC-LLF'!$M$9</f>
        <v>66</v>
      </c>
      <c r="AA48" s="35">
        <f t="shared" si="10"/>
        <v>2572</v>
      </c>
    </row>
    <row r="49" spans="15:27" x14ac:dyDescent="0.2">
      <c r="O49" s="49">
        <v>2061</v>
      </c>
      <c r="P49" s="125">
        <v>80</v>
      </c>
      <c r="Q49" s="50">
        <f t="shared" si="9"/>
        <v>30</v>
      </c>
      <c r="R49" s="51">
        <f t="shared" si="6"/>
        <v>2400</v>
      </c>
      <c r="T49" s="11">
        <f t="shared" si="11"/>
        <v>2061</v>
      </c>
      <c r="U49" s="26">
        <v>0</v>
      </c>
      <c r="V49" s="26">
        <f t="shared" si="8"/>
        <v>2400</v>
      </c>
      <c r="W49" s="26">
        <v>0</v>
      </c>
      <c r="X49" s="8">
        <f>'BCUC-LLF'!$M$7</f>
        <v>52</v>
      </c>
      <c r="Y49" s="8">
        <f>'BCUC-LLF'!$M$8</f>
        <v>54</v>
      </c>
      <c r="Z49" s="8">
        <f>'BCUC-LLF'!$M$9</f>
        <v>66</v>
      </c>
      <c r="AA49" s="35">
        <f t="shared" si="10"/>
        <v>2572</v>
      </c>
    </row>
    <row r="50" spans="15:27" x14ac:dyDescent="0.2">
      <c r="O50" s="49">
        <v>2062</v>
      </c>
      <c r="P50" s="125">
        <v>80</v>
      </c>
      <c r="Q50" s="50">
        <f t="shared" si="9"/>
        <v>30</v>
      </c>
      <c r="R50" s="51">
        <f t="shared" si="6"/>
        <v>2400</v>
      </c>
      <c r="T50" s="11">
        <f t="shared" si="11"/>
        <v>2062</v>
      </c>
      <c r="U50" s="26">
        <v>0</v>
      </c>
      <c r="V50" s="26">
        <f t="shared" si="8"/>
        <v>2400</v>
      </c>
      <c r="W50" s="26">
        <v>0</v>
      </c>
      <c r="X50" s="8">
        <f>'BCUC-LLF'!$M$7</f>
        <v>52</v>
      </c>
      <c r="Y50" s="8">
        <f>'BCUC-LLF'!$M$8</f>
        <v>54</v>
      </c>
      <c r="Z50" s="8">
        <f>'BCUC-LLF'!$M$9</f>
        <v>66</v>
      </c>
      <c r="AA50" s="35">
        <f t="shared" si="10"/>
        <v>2572</v>
      </c>
    </row>
    <row r="51" spans="15:27" x14ac:dyDescent="0.2">
      <c r="O51" s="49">
        <v>2063</v>
      </c>
      <c r="P51" s="125">
        <v>80</v>
      </c>
      <c r="Q51" s="50">
        <f t="shared" si="9"/>
        <v>30</v>
      </c>
      <c r="R51" s="51">
        <f t="shared" si="6"/>
        <v>2400</v>
      </c>
      <c r="T51" s="11">
        <f t="shared" si="11"/>
        <v>2063</v>
      </c>
      <c r="U51" s="26">
        <v>0</v>
      </c>
      <c r="V51" s="26">
        <f t="shared" si="8"/>
        <v>2400</v>
      </c>
      <c r="W51" s="26">
        <v>0</v>
      </c>
      <c r="X51" s="8">
        <f>'BCUC-LLF'!$M$7</f>
        <v>52</v>
      </c>
      <c r="Y51" s="8">
        <f>'BCUC-LLF'!$M$8</f>
        <v>54</v>
      </c>
      <c r="Z51" s="8">
        <f>'BCUC-LLF'!$M$9</f>
        <v>66</v>
      </c>
      <c r="AA51" s="35">
        <f t="shared" si="10"/>
        <v>2572</v>
      </c>
    </row>
    <row r="52" spans="15:27" x14ac:dyDescent="0.2">
      <c r="O52" s="49">
        <v>2064</v>
      </c>
      <c r="P52" s="125">
        <v>80</v>
      </c>
      <c r="Q52" s="50">
        <f t="shared" si="9"/>
        <v>30</v>
      </c>
      <c r="R52" s="51">
        <f t="shared" si="6"/>
        <v>2400</v>
      </c>
      <c r="T52" s="11">
        <f t="shared" si="11"/>
        <v>2064</v>
      </c>
      <c r="U52" s="26">
        <v>0</v>
      </c>
      <c r="V52" s="26">
        <f t="shared" si="8"/>
        <v>2400</v>
      </c>
      <c r="W52" s="26">
        <v>0</v>
      </c>
      <c r="X52" s="8">
        <f>'BCUC-LLF'!$M$7</f>
        <v>52</v>
      </c>
      <c r="Y52" s="8">
        <f>'BCUC-LLF'!$M$8</f>
        <v>54</v>
      </c>
      <c r="Z52" s="8">
        <f>'BCUC-LLF'!$M$9</f>
        <v>66</v>
      </c>
      <c r="AA52" s="35">
        <f t="shared" si="10"/>
        <v>2572</v>
      </c>
    </row>
    <row r="53" spans="15:27" x14ac:dyDescent="0.2">
      <c r="O53" s="49">
        <v>2065</v>
      </c>
      <c r="P53" s="125">
        <v>80</v>
      </c>
      <c r="Q53" s="50">
        <f t="shared" si="9"/>
        <v>30</v>
      </c>
      <c r="R53" s="51">
        <f t="shared" si="6"/>
        <v>2400</v>
      </c>
      <c r="T53" s="11">
        <f t="shared" si="11"/>
        <v>2065</v>
      </c>
      <c r="U53" s="26">
        <v>0</v>
      </c>
      <c r="V53" s="26">
        <f t="shared" si="8"/>
        <v>2400</v>
      </c>
      <c r="W53" s="26">
        <v>0</v>
      </c>
      <c r="X53" s="8">
        <f>'BCUC-LLF'!$M$7</f>
        <v>52</v>
      </c>
      <c r="Y53" s="8">
        <f>'BCUC-LLF'!$M$8</f>
        <v>54</v>
      </c>
      <c r="Z53" s="8">
        <f>'BCUC-LLF'!$M$9</f>
        <v>66</v>
      </c>
      <c r="AA53" s="35">
        <f t="shared" si="10"/>
        <v>2572</v>
      </c>
    </row>
    <row r="54" spans="15:27" x14ac:dyDescent="0.2">
      <c r="O54" s="49">
        <v>2066</v>
      </c>
      <c r="P54" s="125">
        <v>80</v>
      </c>
      <c r="Q54" s="50">
        <f t="shared" si="9"/>
        <v>30</v>
      </c>
      <c r="R54" s="51">
        <f t="shared" si="6"/>
        <v>2400</v>
      </c>
      <c r="T54" s="11">
        <f t="shared" si="11"/>
        <v>2066</v>
      </c>
      <c r="U54" s="26">
        <v>0</v>
      </c>
      <c r="V54" s="26">
        <f t="shared" si="8"/>
        <v>2400</v>
      </c>
      <c r="W54" s="26">
        <v>0</v>
      </c>
      <c r="X54" s="8">
        <f>'BCUC-LLF'!$M$7</f>
        <v>52</v>
      </c>
      <c r="Y54" s="8">
        <f>'BCUC-LLF'!$M$8</f>
        <v>54</v>
      </c>
      <c r="Z54" s="8">
        <f>'BCUC-LLF'!$M$9</f>
        <v>66</v>
      </c>
      <c r="AA54" s="35">
        <f t="shared" si="10"/>
        <v>2572</v>
      </c>
    </row>
    <row r="55" spans="15:27" x14ac:dyDescent="0.2">
      <c r="O55" s="49">
        <v>2067</v>
      </c>
      <c r="P55" s="125">
        <v>80</v>
      </c>
      <c r="Q55" s="50">
        <f t="shared" si="9"/>
        <v>30</v>
      </c>
      <c r="R55" s="51">
        <f t="shared" si="6"/>
        <v>2400</v>
      </c>
      <c r="T55" s="11">
        <f t="shared" si="11"/>
        <v>2067</v>
      </c>
      <c r="U55" s="26">
        <v>0</v>
      </c>
      <c r="V55" s="26">
        <f t="shared" si="8"/>
        <v>2400</v>
      </c>
      <c r="W55" s="26">
        <v>0</v>
      </c>
      <c r="X55" s="8">
        <f>'BCUC-LLF'!$M$7</f>
        <v>52</v>
      </c>
      <c r="Y55" s="8">
        <f>'BCUC-LLF'!$M$8</f>
        <v>54</v>
      </c>
      <c r="Z55" s="8">
        <f>'BCUC-LLF'!$M$9</f>
        <v>66</v>
      </c>
      <c r="AA55" s="35">
        <f t="shared" si="10"/>
        <v>2572</v>
      </c>
    </row>
    <row r="56" spans="15:27" x14ac:dyDescent="0.2">
      <c r="O56" s="49">
        <v>2068</v>
      </c>
      <c r="P56" s="125">
        <v>80</v>
      </c>
      <c r="Q56" s="50">
        <f t="shared" si="9"/>
        <v>30</v>
      </c>
      <c r="R56" s="51">
        <f t="shared" si="6"/>
        <v>2400</v>
      </c>
      <c r="T56" s="11">
        <f t="shared" si="11"/>
        <v>2068</v>
      </c>
      <c r="U56" s="26">
        <v>0</v>
      </c>
      <c r="V56" s="26">
        <f t="shared" si="8"/>
        <v>2400</v>
      </c>
      <c r="W56" s="26">
        <v>0</v>
      </c>
      <c r="X56" s="8">
        <f>'BCUC-LLF'!$M$7</f>
        <v>52</v>
      </c>
      <c r="Y56" s="8">
        <f>'BCUC-LLF'!$M$8</f>
        <v>54</v>
      </c>
      <c r="Z56" s="8">
        <f>'BCUC-LLF'!$M$9</f>
        <v>66</v>
      </c>
      <c r="AA56" s="35">
        <f t="shared" si="10"/>
        <v>2572</v>
      </c>
    </row>
    <row r="57" spans="15:27" x14ac:dyDescent="0.2">
      <c r="O57" s="49">
        <v>2069</v>
      </c>
      <c r="P57" s="125">
        <v>80</v>
      </c>
      <c r="Q57" s="50">
        <f t="shared" si="9"/>
        <v>30</v>
      </c>
      <c r="R57" s="51">
        <f t="shared" si="6"/>
        <v>2400</v>
      </c>
      <c r="T57" s="11">
        <f t="shared" si="11"/>
        <v>2069</v>
      </c>
      <c r="U57" s="26">
        <v>0</v>
      </c>
      <c r="V57" s="26">
        <f t="shared" si="8"/>
        <v>2400</v>
      </c>
      <c r="W57" s="26">
        <v>0</v>
      </c>
      <c r="X57" s="8">
        <f>'BCUC-LLF'!$M$7</f>
        <v>52</v>
      </c>
      <c r="Y57" s="8">
        <f>'BCUC-LLF'!$M$8</f>
        <v>54</v>
      </c>
      <c r="Z57" s="8">
        <f>'BCUC-LLF'!$M$9</f>
        <v>66</v>
      </c>
      <c r="AA57" s="35">
        <f t="shared" si="10"/>
        <v>2572</v>
      </c>
    </row>
    <row r="58" spans="15:27" x14ac:dyDescent="0.2">
      <c r="O58" s="49">
        <v>2070</v>
      </c>
      <c r="P58" s="125">
        <v>80</v>
      </c>
      <c r="Q58" s="50">
        <f t="shared" si="9"/>
        <v>30</v>
      </c>
      <c r="R58" s="51">
        <f t="shared" si="6"/>
        <v>2400</v>
      </c>
      <c r="T58" s="11">
        <f t="shared" si="11"/>
        <v>2070</v>
      </c>
      <c r="U58" s="26">
        <v>0</v>
      </c>
      <c r="V58" s="26">
        <f t="shared" si="8"/>
        <v>2400</v>
      </c>
      <c r="W58" s="26">
        <v>0</v>
      </c>
      <c r="X58" s="8">
        <f>'BCUC-LLF'!$M$7</f>
        <v>52</v>
      </c>
      <c r="Y58" s="8">
        <f>'BCUC-LLF'!$M$8</f>
        <v>54</v>
      </c>
      <c r="Z58" s="8">
        <f>'BCUC-LLF'!$M$9</f>
        <v>66</v>
      </c>
      <c r="AA58" s="35">
        <f t="shared" si="10"/>
        <v>2572</v>
      </c>
    </row>
    <row r="59" spans="15:27" x14ac:dyDescent="0.2">
      <c r="O59" s="49">
        <v>2071</v>
      </c>
      <c r="P59" s="125">
        <v>80</v>
      </c>
      <c r="Q59" s="50">
        <f t="shared" si="9"/>
        <v>30</v>
      </c>
      <c r="R59" s="51">
        <f t="shared" si="6"/>
        <v>2400</v>
      </c>
      <c r="T59" s="11">
        <f t="shared" si="11"/>
        <v>2071</v>
      </c>
      <c r="U59" s="26">
        <v>0</v>
      </c>
      <c r="V59" s="26">
        <f t="shared" si="8"/>
        <v>2400</v>
      </c>
      <c r="W59" s="26">
        <v>0</v>
      </c>
      <c r="X59" s="8">
        <f>'BCUC-LLF'!$M$7</f>
        <v>52</v>
      </c>
      <c r="Y59" s="8">
        <f>'BCUC-LLF'!$M$8</f>
        <v>54</v>
      </c>
      <c r="Z59" s="8">
        <f>'BCUC-LLF'!$M$9</f>
        <v>66</v>
      </c>
      <c r="AA59" s="35">
        <f t="shared" si="10"/>
        <v>2572</v>
      </c>
    </row>
    <row r="60" spans="15:27" x14ac:dyDescent="0.2">
      <c r="O60" s="49">
        <v>2072</v>
      </c>
      <c r="P60" s="125">
        <v>80</v>
      </c>
      <c r="Q60" s="50">
        <f t="shared" si="9"/>
        <v>30</v>
      </c>
      <c r="R60" s="51">
        <f t="shared" si="6"/>
        <v>2400</v>
      </c>
      <c r="T60" s="11">
        <f t="shared" si="11"/>
        <v>2072</v>
      </c>
      <c r="U60" s="26">
        <v>0</v>
      </c>
      <c r="V60" s="26">
        <f t="shared" si="8"/>
        <v>2400</v>
      </c>
      <c r="W60" s="26">
        <v>0</v>
      </c>
      <c r="X60" s="8">
        <f>'BCUC-LLF'!$M$7</f>
        <v>52</v>
      </c>
      <c r="Y60" s="8">
        <f>'BCUC-LLF'!$M$8</f>
        <v>54</v>
      </c>
      <c r="Z60" s="8">
        <f>'BCUC-LLF'!$M$9</f>
        <v>66</v>
      </c>
      <c r="AA60" s="35">
        <f t="shared" si="10"/>
        <v>2572</v>
      </c>
    </row>
    <row r="61" spans="15:27" x14ac:dyDescent="0.2">
      <c r="O61" s="49">
        <v>2073</v>
      </c>
      <c r="P61" s="125">
        <v>80</v>
      </c>
      <c r="Q61" s="50">
        <f t="shared" si="9"/>
        <v>30</v>
      </c>
      <c r="R61" s="51">
        <f t="shared" si="6"/>
        <v>2400</v>
      </c>
      <c r="T61" s="11">
        <f t="shared" si="11"/>
        <v>2073</v>
      </c>
      <c r="U61" s="26">
        <v>0</v>
      </c>
      <c r="V61" s="26">
        <f t="shared" si="8"/>
        <v>2400</v>
      </c>
      <c r="W61" s="26">
        <v>0</v>
      </c>
      <c r="X61" s="8">
        <f>'BCUC-LLF'!$M$7</f>
        <v>52</v>
      </c>
      <c r="Y61" s="8">
        <f>'BCUC-LLF'!$M$8</f>
        <v>54</v>
      </c>
      <c r="Z61" s="8">
        <f>'BCUC-LLF'!$M$9</f>
        <v>66</v>
      </c>
      <c r="AA61" s="35">
        <f t="shared" si="10"/>
        <v>2572</v>
      </c>
    </row>
    <row r="62" spans="15:27" x14ac:dyDescent="0.2">
      <c r="O62" s="49">
        <v>2074</v>
      </c>
      <c r="P62" s="125">
        <v>80</v>
      </c>
      <c r="Q62" s="50">
        <f t="shared" si="9"/>
        <v>30</v>
      </c>
      <c r="R62" s="51">
        <f t="shared" si="6"/>
        <v>2400</v>
      </c>
      <c r="T62" s="11">
        <f t="shared" si="11"/>
        <v>2074</v>
      </c>
      <c r="U62" s="26">
        <v>0</v>
      </c>
      <c r="V62" s="26">
        <f t="shared" si="8"/>
        <v>2400</v>
      </c>
      <c r="W62" s="26">
        <v>0</v>
      </c>
      <c r="X62" s="8">
        <f>'BCUC-LLF'!$M$7</f>
        <v>52</v>
      </c>
      <c r="Y62" s="8">
        <f>'BCUC-LLF'!$M$8</f>
        <v>54</v>
      </c>
      <c r="Z62" s="8">
        <f>'BCUC-LLF'!$M$9</f>
        <v>66</v>
      </c>
      <c r="AA62" s="35">
        <f t="shared" si="10"/>
        <v>2572</v>
      </c>
    </row>
    <row r="63" spans="15:27" x14ac:dyDescent="0.2">
      <c r="O63" s="49">
        <v>2075</v>
      </c>
      <c r="P63" s="125">
        <v>80</v>
      </c>
      <c r="Q63" s="50">
        <f t="shared" si="9"/>
        <v>30</v>
      </c>
      <c r="R63" s="51">
        <f t="shared" si="6"/>
        <v>2400</v>
      </c>
      <c r="T63" s="11">
        <f t="shared" si="11"/>
        <v>2075</v>
      </c>
      <c r="U63" s="26">
        <v>0</v>
      </c>
      <c r="V63" s="26">
        <f t="shared" si="8"/>
        <v>2400</v>
      </c>
      <c r="W63" s="26">
        <v>0</v>
      </c>
      <c r="X63" s="8">
        <f>'BCUC-LLF'!$M$7</f>
        <v>52</v>
      </c>
      <c r="Y63" s="8">
        <f>'BCUC-LLF'!$M$8</f>
        <v>54</v>
      </c>
      <c r="Z63" s="8">
        <f>'BCUC-LLF'!$M$9</f>
        <v>66</v>
      </c>
      <c r="AA63" s="35">
        <f t="shared" si="10"/>
        <v>2572</v>
      </c>
    </row>
    <row r="64" spans="15:27" x14ac:dyDescent="0.2">
      <c r="O64" s="49">
        <v>2076</v>
      </c>
      <c r="P64" s="125">
        <v>80</v>
      </c>
      <c r="Q64" s="50">
        <f t="shared" si="9"/>
        <v>30</v>
      </c>
      <c r="R64" s="51">
        <f t="shared" si="6"/>
        <v>2400</v>
      </c>
      <c r="T64" s="11">
        <f t="shared" si="11"/>
        <v>2076</v>
      </c>
      <c r="U64" s="26">
        <v>0</v>
      </c>
      <c r="V64" s="26">
        <f t="shared" si="8"/>
        <v>2400</v>
      </c>
      <c r="W64" s="26">
        <v>0</v>
      </c>
      <c r="X64" s="8">
        <f>'BCUC-LLF'!$M$7</f>
        <v>52</v>
      </c>
      <c r="Y64" s="8">
        <f>'BCUC-LLF'!$M$8</f>
        <v>54</v>
      </c>
      <c r="Z64" s="8">
        <f>'BCUC-LLF'!$M$9</f>
        <v>66</v>
      </c>
      <c r="AA64" s="35">
        <f t="shared" si="10"/>
        <v>2572</v>
      </c>
    </row>
    <row r="65" spans="15:27" x14ac:dyDescent="0.2">
      <c r="O65" s="49">
        <v>2077</v>
      </c>
      <c r="P65" s="125">
        <v>80</v>
      </c>
      <c r="Q65" s="50">
        <f t="shared" si="9"/>
        <v>30</v>
      </c>
      <c r="R65" s="51">
        <f t="shared" si="6"/>
        <v>2400</v>
      </c>
      <c r="T65" s="11">
        <f t="shared" si="11"/>
        <v>2077</v>
      </c>
      <c r="U65" s="26">
        <v>0</v>
      </c>
      <c r="V65" s="26">
        <f t="shared" si="8"/>
        <v>2400</v>
      </c>
      <c r="W65" s="26">
        <v>0</v>
      </c>
      <c r="X65" s="8">
        <f>'BCUC-LLF'!$M$7</f>
        <v>52</v>
      </c>
      <c r="Y65" s="8">
        <f>'BCUC-LLF'!$M$8</f>
        <v>54</v>
      </c>
      <c r="Z65" s="8">
        <f>'BCUC-LLF'!$M$9</f>
        <v>66</v>
      </c>
      <c r="AA65" s="35">
        <f t="shared" si="10"/>
        <v>2572</v>
      </c>
    </row>
    <row r="66" spans="15:27" x14ac:dyDescent="0.2">
      <c r="O66" s="49">
        <v>2078</v>
      </c>
      <c r="P66" s="125">
        <v>80</v>
      </c>
      <c r="Q66" s="50">
        <f t="shared" si="9"/>
        <v>30</v>
      </c>
      <c r="R66" s="51">
        <f t="shared" si="6"/>
        <v>2400</v>
      </c>
      <c r="T66" s="11">
        <f t="shared" si="11"/>
        <v>2078</v>
      </c>
      <c r="U66" s="26">
        <v>0</v>
      </c>
      <c r="V66" s="26">
        <f t="shared" si="8"/>
        <v>2400</v>
      </c>
      <c r="W66" s="26">
        <v>0</v>
      </c>
      <c r="X66" s="8">
        <f>'BCUC-LLF'!$M$7</f>
        <v>52</v>
      </c>
      <c r="Y66" s="8">
        <f>'BCUC-LLF'!$M$8</f>
        <v>54</v>
      </c>
      <c r="Z66" s="8">
        <f>'BCUC-LLF'!$M$9</f>
        <v>66</v>
      </c>
      <c r="AA66" s="35">
        <f t="shared" si="10"/>
        <v>2572</v>
      </c>
    </row>
    <row r="67" spans="15:27" x14ac:dyDescent="0.2">
      <c r="O67" s="49">
        <v>2079</v>
      </c>
      <c r="P67" s="125">
        <v>80</v>
      </c>
      <c r="Q67" s="50">
        <f t="shared" si="9"/>
        <v>30</v>
      </c>
      <c r="R67" s="51">
        <f t="shared" si="6"/>
        <v>2400</v>
      </c>
      <c r="T67" s="11">
        <f t="shared" si="11"/>
        <v>2079</v>
      </c>
      <c r="U67" s="26">
        <v>0</v>
      </c>
      <c r="V67" s="26">
        <f t="shared" si="8"/>
        <v>2400</v>
      </c>
      <c r="W67" s="26">
        <v>0</v>
      </c>
      <c r="X67" s="8">
        <f>'BCUC-LLF'!$M$7</f>
        <v>52</v>
      </c>
      <c r="Y67" s="8">
        <f>'BCUC-LLF'!$M$8</f>
        <v>54</v>
      </c>
      <c r="Z67" s="8">
        <f>'BCUC-LLF'!$M$9</f>
        <v>66</v>
      </c>
      <c r="AA67" s="35">
        <f t="shared" si="10"/>
        <v>2572</v>
      </c>
    </row>
    <row r="68" spans="15:27" x14ac:dyDescent="0.2">
      <c r="O68" s="49">
        <v>2080</v>
      </c>
      <c r="P68" s="125">
        <v>80</v>
      </c>
      <c r="Q68" s="50">
        <f t="shared" si="9"/>
        <v>30</v>
      </c>
      <c r="R68" s="51">
        <f t="shared" si="6"/>
        <v>2400</v>
      </c>
      <c r="T68" s="11">
        <f t="shared" si="11"/>
        <v>2080</v>
      </c>
      <c r="U68" s="26">
        <v>0</v>
      </c>
      <c r="V68" s="26">
        <f t="shared" si="8"/>
        <v>2400</v>
      </c>
      <c r="W68" s="26">
        <v>0</v>
      </c>
      <c r="X68" s="8">
        <f>'BCUC-LLF'!$M$7</f>
        <v>52</v>
      </c>
      <c r="Y68" s="8">
        <f>'BCUC-LLF'!$M$8</f>
        <v>54</v>
      </c>
      <c r="Z68" s="8">
        <f>'BCUC-LLF'!$M$9</f>
        <v>66</v>
      </c>
      <c r="AA68" s="35">
        <f t="shared" si="10"/>
        <v>2572</v>
      </c>
    </row>
    <row r="69" spans="15:27" x14ac:dyDescent="0.2">
      <c r="O69" s="49">
        <v>2081</v>
      </c>
      <c r="P69" s="125">
        <v>80</v>
      </c>
      <c r="Q69" s="50">
        <f t="shared" si="9"/>
        <v>30</v>
      </c>
      <c r="R69" s="51">
        <f t="shared" si="6"/>
        <v>2400</v>
      </c>
      <c r="T69" s="11">
        <f t="shared" si="11"/>
        <v>2081</v>
      </c>
      <c r="U69" s="26">
        <v>0</v>
      </c>
      <c r="V69" s="26">
        <f t="shared" si="8"/>
        <v>2400</v>
      </c>
      <c r="W69" s="26">
        <v>0</v>
      </c>
      <c r="X69" s="8">
        <f>'BCUC-LLF'!$M$7</f>
        <v>52</v>
      </c>
      <c r="Y69" s="8">
        <f>'BCUC-LLF'!$M$8</f>
        <v>54</v>
      </c>
      <c r="Z69" s="8">
        <f>'BCUC-LLF'!$M$9</f>
        <v>66</v>
      </c>
      <c r="AA69" s="35">
        <f t="shared" si="10"/>
        <v>2572</v>
      </c>
    </row>
    <row r="70" spans="15:27" x14ac:dyDescent="0.2">
      <c r="O70" s="49">
        <v>2082</v>
      </c>
      <c r="P70" s="125">
        <v>80</v>
      </c>
      <c r="Q70" s="50">
        <f t="shared" si="9"/>
        <v>30</v>
      </c>
      <c r="R70" s="51">
        <f t="shared" si="6"/>
        <v>2400</v>
      </c>
      <c r="T70" s="11">
        <f t="shared" si="11"/>
        <v>2082</v>
      </c>
      <c r="U70" s="26">
        <v>0</v>
      </c>
      <c r="V70" s="26">
        <f t="shared" si="8"/>
        <v>2400</v>
      </c>
      <c r="W70" s="26">
        <v>0</v>
      </c>
      <c r="X70" s="8">
        <f>'BCUC-LLF'!$M$7</f>
        <v>52</v>
      </c>
      <c r="Y70" s="8">
        <f>'BCUC-LLF'!$M$8</f>
        <v>54</v>
      </c>
      <c r="Z70" s="8">
        <f>'BCUC-LLF'!$M$9</f>
        <v>66</v>
      </c>
      <c r="AA70" s="35">
        <f t="shared" si="10"/>
        <v>2572</v>
      </c>
    </row>
    <row r="71" spans="15:27" x14ac:dyDescent="0.2">
      <c r="O71" s="49">
        <v>2083</v>
      </c>
      <c r="P71" s="125">
        <v>80</v>
      </c>
      <c r="Q71" s="50">
        <f t="shared" ref="Q71:Q82" si="12">$F$35</f>
        <v>30</v>
      </c>
      <c r="R71" s="51">
        <f t="shared" si="6"/>
        <v>2400</v>
      </c>
      <c r="T71" s="11">
        <f t="shared" si="11"/>
        <v>2083</v>
      </c>
      <c r="U71" s="26">
        <v>0</v>
      </c>
      <c r="V71" s="26">
        <f t="shared" si="8"/>
        <v>2400</v>
      </c>
      <c r="W71" s="26">
        <v>0</v>
      </c>
      <c r="X71" s="8">
        <f>'BCUC-LLF'!$M$7</f>
        <v>52</v>
      </c>
      <c r="Y71" s="8">
        <f>'BCUC-LLF'!$M$8</f>
        <v>54</v>
      </c>
      <c r="Z71" s="8">
        <f>'BCUC-LLF'!$M$9</f>
        <v>66</v>
      </c>
      <c r="AA71" s="35">
        <f t="shared" ref="AA71:AA82" si="13">SUM(U71:Z71)</f>
        <v>2572</v>
      </c>
    </row>
    <row r="72" spans="15:27" x14ac:dyDescent="0.2">
      <c r="O72" s="49">
        <v>2084</v>
      </c>
      <c r="P72" s="125">
        <v>80</v>
      </c>
      <c r="Q72" s="50">
        <f t="shared" si="12"/>
        <v>30</v>
      </c>
      <c r="R72" s="51">
        <f t="shared" ref="R72:R82" si="14">P72*Q72</f>
        <v>2400</v>
      </c>
      <c r="T72" s="11">
        <f t="shared" ref="T72:T82" si="15">T71+1</f>
        <v>2084</v>
      </c>
      <c r="U72" s="26">
        <v>0</v>
      </c>
      <c r="V72" s="26">
        <f t="shared" ref="V72:V83" si="16">R72</f>
        <v>2400</v>
      </c>
      <c r="W72" s="26">
        <v>0</v>
      </c>
      <c r="X72" s="8">
        <f>'BCUC-LLF'!$M$7</f>
        <v>52</v>
      </c>
      <c r="Y72" s="8">
        <f>'BCUC-LLF'!$M$8</f>
        <v>54</v>
      </c>
      <c r="Z72" s="8">
        <f>'BCUC-LLF'!$M$9</f>
        <v>66</v>
      </c>
      <c r="AA72" s="35">
        <f t="shared" si="13"/>
        <v>2572</v>
      </c>
    </row>
    <row r="73" spans="15:27" x14ac:dyDescent="0.2">
      <c r="O73" s="49">
        <v>2085</v>
      </c>
      <c r="P73" s="125">
        <v>80</v>
      </c>
      <c r="Q73" s="50">
        <f t="shared" si="12"/>
        <v>30</v>
      </c>
      <c r="R73" s="51">
        <f t="shared" si="14"/>
        <v>2400</v>
      </c>
      <c r="T73" s="11">
        <f t="shared" si="15"/>
        <v>2085</v>
      </c>
      <c r="U73" s="26">
        <v>0</v>
      </c>
      <c r="V73" s="26">
        <f t="shared" si="16"/>
        <v>2400</v>
      </c>
      <c r="W73" s="26">
        <v>0</v>
      </c>
      <c r="X73" s="8">
        <f>'BCUC-LLF'!$M$7</f>
        <v>52</v>
      </c>
      <c r="Y73" s="8">
        <f>'BCUC-LLF'!$M$8</f>
        <v>54</v>
      </c>
      <c r="Z73" s="8">
        <f>'BCUC-LLF'!$M$9</f>
        <v>66</v>
      </c>
      <c r="AA73" s="35">
        <f t="shared" si="13"/>
        <v>2572</v>
      </c>
    </row>
    <row r="74" spans="15:27" x14ac:dyDescent="0.2">
      <c r="O74" s="49">
        <v>2086</v>
      </c>
      <c r="P74" s="125">
        <v>80</v>
      </c>
      <c r="Q74" s="50">
        <f t="shared" si="12"/>
        <v>30</v>
      </c>
      <c r="R74" s="51">
        <f t="shared" si="14"/>
        <v>2400</v>
      </c>
      <c r="T74" s="11">
        <f t="shared" si="15"/>
        <v>2086</v>
      </c>
      <c r="U74" s="26">
        <v>0</v>
      </c>
      <c r="V74" s="26">
        <f t="shared" si="16"/>
        <v>2400</v>
      </c>
      <c r="W74" s="26">
        <v>0</v>
      </c>
      <c r="X74" s="8">
        <f>'BCUC-LLF'!$M$7</f>
        <v>52</v>
      </c>
      <c r="Y74" s="8">
        <f>'BCUC-LLF'!$M$8</f>
        <v>54</v>
      </c>
      <c r="Z74" s="8">
        <f>'BCUC-LLF'!$M$9</f>
        <v>66</v>
      </c>
      <c r="AA74" s="35">
        <f t="shared" si="13"/>
        <v>2572</v>
      </c>
    </row>
    <row r="75" spans="15:27" x14ac:dyDescent="0.2">
      <c r="O75" s="49">
        <v>2087</v>
      </c>
      <c r="P75" s="125">
        <v>80</v>
      </c>
      <c r="Q75" s="50">
        <f t="shared" si="12"/>
        <v>30</v>
      </c>
      <c r="R75" s="51">
        <f t="shared" si="14"/>
        <v>2400</v>
      </c>
      <c r="T75" s="11">
        <f t="shared" si="15"/>
        <v>2087</v>
      </c>
      <c r="U75" s="26">
        <v>0</v>
      </c>
      <c r="V75" s="26">
        <f t="shared" si="16"/>
        <v>2400</v>
      </c>
      <c r="W75" s="26">
        <v>0</v>
      </c>
      <c r="X75" s="8">
        <f>'BCUC-LLF'!$M$7</f>
        <v>52</v>
      </c>
      <c r="Y75" s="8">
        <f>'BCUC-LLF'!$M$8</f>
        <v>54</v>
      </c>
      <c r="Z75" s="8">
        <f>'BCUC-LLF'!$M$9</f>
        <v>66</v>
      </c>
      <c r="AA75" s="35">
        <f t="shared" si="13"/>
        <v>2572</v>
      </c>
    </row>
    <row r="76" spans="15:27" x14ac:dyDescent="0.2">
      <c r="O76" s="49">
        <v>2088</v>
      </c>
      <c r="P76" s="125">
        <v>80</v>
      </c>
      <c r="Q76" s="50">
        <f t="shared" si="12"/>
        <v>30</v>
      </c>
      <c r="R76" s="51">
        <f t="shared" si="14"/>
        <v>2400</v>
      </c>
      <c r="T76" s="10">
        <f t="shared" si="15"/>
        <v>2088</v>
      </c>
      <c r="U76" s="29">
        <v>0</v>
      </c>
      <c r="V76" s="26">
        <f t="shared" si="16"/>
        <v>2400</v>
      </c>
      <c r="W76" s="26">
        <v>0</v>
      </c>
      <c r="X76" s="8">
        <f>'BCUC-LLF'!$M$7</f>
        <v>52</v>
      </c>
      <c r="Y76" s="8">
        <f>'BCUC-LLF'!$M$8</f>
        <v>54</v>
      </c>
      <c r="Z76" s="8">
        <f>'BCUC-LLF'!$M$9</f>
        <v>66</v>
      </c>
      <c r="AA76" s="110">
        <f t="shared" si="13"/>
        <v>2572</v>
      </c>
    </row>
    <row r="77" spans="15:27" x14ac:dyDescent="0.2">
      <c r="O77" s="49">
        <v>2089</v>
      </c>
      <c r="P77" s="125">
        <v>80</v>
      </c>
      <c r="Q77" s="50">
        <f t="shared" si="12"/>
        <v>30</v>
      </c>
      <c r="R77" s="51">
        <f t="shared" si="14"/>
        <v>2400</v>
      </c>
      <c r="T77" s="21">
        <f t="shared" si="15"/>
        <v>2089</v>
      </c>
      <c r="U77" s="22">
        <v>0</v>
      </c>
      <c r="V77" s="26">
        <f t="shared" si="16"/>
        <v>2400</v>
      </c>
      <c r="W77" s="26">
        <v>0</v>
      </c>
      <c r="X77" s="8">
        <f>'BCUC-LLF'!$M$7</f>
        <v>52</v>
      </c>
      <c r="Y77" s="8">
        <f>'BCUC-LLF'!$M$8</f>
        <v>54</v>
      </c>
      <c r="Z77" s="8">
        <f>'BCUC-LLF'!$M$9</f>
        <v>66</v>
      </c>
      <c r="AA77" s="35">
        <f t="shared" si="13"/>
        <v>2572</v>
      </c>
    </row>
    <row r="78" spans="15:27" x14ac:dyDescent="0.2">
      <c r="O78" s="49">
        <v>2090</v>
      </c>
      <c r="P78" s="125">
        <v>80</v>
      </c>
      <c r="Q78" s="50">
        <f t="shared" si="12"/>
        <v>30</v>
      </c>
      <c r="R78" s="51">
        <f t="shared" si="14"/>
        <v>2400</v>
      </c>
      <c r="T78" s="21">
        <f t="shared" si="15"/>
        <v>2090</v>
      </c>
      <c r="U78" s="22">
        <v>0</v>
      </c>
      <c r="V78" s="26">
        <f t="shared" si="16"/>
        <v>2400</v>
      </c>
      <c r="W78" s="26">
        <v>0</v>
      </c>
      <c r="X78" s="8">
        <f>'BCUC-LLF'!$M$7</f>
        <v>52</v>
      </c>
      <c r="Y78" s="8">
        <f>'BCUC-LLF'!$M$8</f>
        <v>54</v>
      </c>
      <c r="Z78" s="8">
        <f>'BCUC-LLF'!$M$9</f>
        <v>66</v>
      </c>
      <c r="AA78" s="35">
        <f t="shared" si="13"/>
        <v>2572</v>
      </c>
    </row>
    <row r="79" spans="15:27" x14ac:dyDescent="0.2">
      <c r="O79" s="49">
        <v>2091</v>
      </c>
      <c r="P79" s="125">
        <v>80</v>
      </c>
      <c r="Q79" s="50">
        <f t="shared" si="12"/>
        <v>30</v>
      </c>
      <c r="R79" s="51">
        <f t="shared" si="14"/>
        <v>2400</v>
      </c>
      <c r="T79" s="21">
        <f t="shared" si="15"/>
        <v>2091</v>
      </c>
      <c r="U79" s="22">
        <v>0</v>
      </c>
      <c r="V79" s="26">
        <f t="shared" si="16"/>
        <v>2400</v>
      </c>
      <c r="W79" s="26">
        <v>0</v>
      </c>
      <c r="X79" s="8">
        <f>'BCUC-LLF'!$M$7</f>
        <v>52</v>
      </c>
      <c r="Y79" s="8">
        <f>'BCUC-LLF'!$M$8</f>
        <v>54</v>
      </c>
      <c r="Z79" s="8">
        <f>'BCUC-LLF'!$M$9</f>
        <v>66</v>
      </c>
      <c r="AA79" s="35">
        <f t="shared" si="13"/>
        <v>2572</v>
      </c>
    </row>
    <row r="80" spans="15:27" x14ac:dyDescent="0.2">
      <c r="O80" s="49">
        <v>2092</v>
      </c>
      <c r="P80" s="125">
        <v>80</v>
      </c>
      <c r="Q80" s="50">
        <f t="shared" si="12"/>
        <v>30</v>
      </c>
      <c r="R80" s="51">
        <f t="shared" si="14"/>
        <v>2400</v>
      </c>
      <c r="T80" s="21">
        <f t="shared" si="15"/>
        <v>2092</v>
      </c>
      <c r="U80" s="22">
        <v>0</v>
      </c>
      <c r="V80" s="26">
        <f t="shared" si="16"/>
        <v>2400</v>
      </c>
      <c r="W80" s="26">
        <v>0</v>
      </c>
      <c r="X80" s="8">
        <f>'BCUC-LLF'!$M$7</f>
        <v>52</v>
      </c>
      <c r="Y80" s="8">
        <f>'BCUC-LLF'!$M$8</f>
        <v>54</v>
      </c>
      <c r="Z80" s="8">
        <f>'BCUC-LLF'!$M$9</f>
        <v>66</v>
      </c>
      <c r="AA80" s="35">
        <f t="shared" si="13"/>
        <v>2572</v>
      </c>
    </row>
    <row r="81" spans="15:27" x14ac:dyDescent="0.2">
      <c r="O81" s="49">
        <v>2093</v>
      </c>
      <c r="P81" s="125">
        <v>80</v>
      </c>
      <c r="Q81" s="50">
        <f t="shared" si="12"/>
        <v>30</v>
      </c>
      <c r="R81" s="51">
        <f t="shared" si="14"/>
        <v>2400</v>
      </c>
      <c r="T81" s="21">
        <f t="shared" si="15"/>
        <v>2093</v>
      </c>
      <c r="U81" s="22">
        <v>0</v>
      </c>
      <c r="V81" s="26">
        <f t="shared" si="16"/>
        <v>2400</v>
      </c>
      <c r="W81" s="26">
        <v>0</v>
      </c>
      <c r="X81" s="8">
        <f>'BCUC-LLF'!$M$7</f>
        <v>52</v>
      </c>
      <c r="Y81" s="8">
        <f>'BCUC-LLF'!$M$8</f>
        <v>54</v>
      </c>
      <c r="Z81" s="8">
        <f>'BCUC-LLF'!$M$9</f>
        <v>66</v>
      </c>
      <c r="AA81" s="35">
        <f t="shared" si="13"/>
        <v>2572</v>
      </c>
    </row>
    <row r="82" spans="15:27" ht="17" thickBot="1" x14ac:dyDescent="0.25">
      <c r="O82" s="52">
        <v>2094</v>
      </c>
      <c r="P82" s="126">
        <v>80</v>
      </c>
      <c r="Q82" s="53">
        <f t="shared" si="12"/>
        <v>30</v>
      </c>
      <c r="R82" s="54">
        <f t="shared" si="14"/>
        <v>2400</v>
      </c>
      <c r="T82" s="83">
        <f t="shared" si="15"/>
        <v>2094</v>
      </c>
      <c r="U82" s="85">
        <v>0</v>
      </c>
      <c r="V82" s="86">
        <f t="shared" si="16"/>
        <v>2400</v>
      </c>
      <c r="W82" s="86">
        <v>0</v>
      </c>
      <c r="X82" s="85">
        <f>'BCUC-LLF'!$M$7</f>
        <v>52</v>
      </c>
      <c r="Y82" s="85">
        <f>'BCUC-LLF'!$M$8</f>
        <v>54</v>
      </c>
      <c r="Z82" s="85">
        <f>'BCUC-LLF'!$M$9</f>
        <v>66</v>
      </c>
      <c r="AA82" s="79">
        <f t="shared" si="13"/>
        <v>2572</v>
      </c>
    </row>
    <row r="83" spans="15:27" x14ac:dyDescent="0.2">
      <c r="R83" s="140">
        <f>AVERAGE(R7:R82)</f>
        <v>2415.7894736842104</v>
      </c>
      <c r="V83" s="4">
        <f t="shared" si="16"/>
        <v>2415.7894736842104</v>
      </c>
    </row>
  </sheetData>
  <phoneticPr fontId="13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3"/>
  <sheetViews>
    <sheetView workbookViewId="0">
      <selection activeCell="A20" sqref="A20"/>
    </sheetView>
  </sheetViews>
  <sheetFormatPr baseColWidth="10" defaultColWidth="11" defaultRowHeight="16" x14ac:dyDescent="0.2"/>
  <cols>
    <col min="1" max="1" width="2.83203125" customWidth="1"/>
    <col min="2" max="2" width="30.83203125" customWidth="1"/>
    <col min="6" max="13" width="12.83203125" customWidth="1"/>
    <col min="17" max="18" width="12.83203125" customWidth="1"/>
    <col min="20" max="28" width="15.83203125" style="4" customWidth="1"/>
    <col min="29" max="29" width="18.83203125" style="4" customWidth="1"/>
  </cols>
  <sheetData>
    <row r="1" spans="2:29" s="3" customFormat="1" ht="19" x14ac:dyDescent="0.25">
      <c r="B1" s="43" t="s">
        <v>50</v>
      </c>
      <c r="C1" s="2" t="s">
        <v>49</v>
      </c>
      <c r="D1" s="2"/>
      <c r="E1" s="2" t="s">
        <v>52</v>
      </c>
      <c r="F1" s="2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s="3" customFormat="1" x14ac:dyDescent="0.2">
      <c r="C2" s="2"/>
      <c r="D2" s="2"/>
      <c r="E2" s="2"/>
      <c r="F2" s="2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s="3" customFormat="1" x14ac:dyDescent="0.2">
      <c r="B3" s="2" t="s">
        <v>48</v>
      </c>
      <c r="C3" s="2"/>
      <c r="D3" s="2"/>
      <c r="E3" s="2"/>
      <c r="F3" s="2"/>
      <c r="O3" s="2" t="s">
        <v>54</v>
      </c>
      <c r="T3" s="2" t="s">
        <v>74</v>
      </c>
      <c r="U3" s="4"/>
      <c r="V3" s="4"/>
      <c r="W3" s="4"/>
      <c r="X3" s="4"/>
      <c r="Y3" s="4"/>
      <c r="Z3" s="4"/>
      <c r="AA3" s="4"/>
      <c r="AB3" s="4"/>
      <c r="AC3" s="4"/>
    </row>
    <row r="4" spans="2:29" s="3" customFormat="1" ht="17" thickBot="1" x14ac:dyDescent="0.25">
      <c r="C4" s="2"/>
      <c r="D4" s="2"/>
      <c r="E4" s="2"/>
      <c r="O4" s="61"/>
      <c r="P4" s="61"/>
      <c r="Q4" s="61"/>
      <c r="R4" s="61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48" x14ac:dyDescent="0.2">
      <c r="B5" s="66"/>
      <c r="C5" s="67" t="s">
        <v>7</v>
      </c>
      <c r="D5" s="67" t="s">
        <v>6</v>
      </c>
      <c r="E5" s="67" t="s">
        <v>8</v>
      </c>
      <c r="F5" s="67" t="s">
        <v>59</v>
      </c>
      <c r="G5" s="67" t="s">
        <v>60</v>
      </c>
      <c r="H5" s="67" t="s">
        <v>61</v>
      </c>
      <c r="I5" s="67" t="s">
        <v>62</v>
      </c>
      <c r="J5" s="67" t="s">
        <v>63</v>
      </c>
      <c r="K5" s="67" t="s">
        <v>64</v>
      </c>
      <c r="L5" s="67" t="s">
        <v>65</v>
      </c>
      <c r="M5" s="68" t="s">
        <v>66</v>
      </c>
      <c r="O5" s="62" t="s">
        <v>31</v>
      </c>
      <c r="P5" s="63" t="s">
        <v>125</v>
      </c>
      <c r="Q5" s="63" t="s">
        <v>55</v>
      </c>
      <c r="R5" s="64" t="s">
        <v>58</v>
      </c>
      <c r="S5" s="65"/>
      <c r="T5" s="76" t="s">
        <v>31</v>
      </c>
      <c r="U5" s="77" t="s">
        <v>77</v>
      </c>
      <c r="V5" s="77" t="s">
        <v>34</v>
      </c>
      <c r="W5" s="77" t="s">
        <v>46</v>
      </c>
      <c r="X5" s="77" t="str">
        <f>'BCUC-MLF'!$B$7</f>
        <v>Geothermal - Canoe Reach</v>
      </c>
      <c r="Y5" s="77" t="str">
        <f>'BCUC-MLF'!$B$8</f>
        <v>Geothermal - Lakelse Lake</v>
      </c>
      <c r="Z5" s="77" t="str">
        <f>'BCUC-MLF'!$B$9</f>
        <v>Wind - PC18</v>
      </c>
      <c r="AA5" s="77" t="str">
        <f>'BCUC-MLF'!$B$10</f>
        <v>Wind - PC14</v>
      </c>
      <c r="AB5" s="77" t="str">
        <f>'BCUC-MLF'!$B$11</f>
        <v>Wind - PC20</v>
      </c>
      <c r="AC5" s="78" t="s">
        <v>76</v>
      </c>
    </row>
    <row r="6" spans="2:29" s="3" customFormat="1" ht="17" thickBot="1" x14ac:dyDescent="0.25">
      <c r="B6" s="46" t="s">
        <v>47</v>
      </c>
      <c r="C6" s="47" t="s">
        <v>9</v>
      </c>
      <c r="D6" s="47" t="s">
        <v>9</v>
      </c>
      <c r="E6" s="47" t="s">
        <v>10</v>
      </c>
      <c r="F6" s="47" t="s">
        <v>12</v>
      </c>
      <c r="G6" s="47" t="s">
        <v>12</v>
      </c>
      <c r="H6" s="47" t="s">
        <v>12</v>
      </c>
      <c r="I6" s="47" t="s">
        <v>12</v>
      </c>
      <c r="J6" s="47" t="s">
        <v>13</v>
      </c>
      <c r="K6" s="47" t="s">
        <v>13</v>
      </c>
      <c r="L6" s="47" t="s">
        <v>13</v>
      </c>
      <c r="M6" s="48" t="s">
        <v>13</v>
      </c>
      <c r="O6" s="58"/>
      <c r="P6" s="59" t="s">
        <v>56</v>
      </c>
      <c r="Q6" s="59" t="s">
        <v>57</v>
      </c>
      <c r="R6" s="60" t="s">
        <v>12</v>
      </c>
      <c r="T6" s="58"/>
      <c r="U6" s="59" t="s">
        <v>12</v>
      </c>
      <c r="V6" s="59" t="s">
        <v>12</v>
      </c>
      <c r="W6" s="59" t="s">
        <v>12</v>
      </c>
      <c r="X6" s="59" t="s">
        <v>12</v>
      </c>
      <c r="Y6" s="59" t="s">
        <v>12</v>
      </c>
      <c r="Z6" s="59" t="s">
        <v>12</v>
      </c>
      <c r="AA6" s="59" t="s">
        <v>12</v>
      </c>
      <c r="AB6" s="59" t="s">
        <v>12</v>
      </c>
      <c r="AC6" s="60" t="s">
        <v>12</v>
      </c>
    </row>
    <row r="7" spans="2:29" x14ac:dyDescent="0.2">
      <c r="B7" s="49" t="s">
        <v>22</v>
      </c>
      <c r="C7" s="69">
        <v>58</v>
      </c>
      <c r="D7" s="69">
        <v>58</v>
      </c>
      <c r="E7" s="50">
        <v>483</v>
      </c>
      <c r="F7" s="69">
        <f>$C7/$C$14*F$14</f>
        <v>580</v>
      </c>
      <c r="G7" s="69">
        <f>$C7/$C$14*G$14</f>
        <v>1737.6799999999998</v>
      </c>
      <c r="H7" s="69">
        <f>$C7/$C$14*H$14</f>
        <v>483.71999999999997</v>
      </c>
      <c r="I7" s="69">
        <f>SUM(F7:H7)</f>
        <v>2801.3999999999996</v>
      </c>
      <c r="J7" s="69">
        <f>$C7/$C$14*J$14</f>
        <v>44.08</v>
      </c>
      <c r="K7" s="69">
        <f>$C7/$C$14*K$14</f>
        <v>80.039999999999992</v>
      </c>
      <c r="L7" s="69">
        <f>$C7/$C$14*L$14</f>
        <v>24.36</v>
      </c>
      <c r="M7" s="70">
        <f>SUM(J7:L7)</f>
        <v>148.47999999999999</v>
      </c>
      <c r="O7" s="55">
        <v>2019</v>
      </c>
      <c r="P7" s="124">
        <v>6</v>
      </c>
      <c r="Q7" s="56">
        <f t="shared" ref="Q7:Q38" si="0">$F$40</f>
        <v>30</v>
      </c>
      <c r="R7" s="57">
        <f>P7*Q7</f>
        <v>180</v>
      </c>
      <c r="T7" s="19">
        <v>2019</v>
      </c>
      <c r="U7" s="18">
        <f>'BCUC-MLF'!$I$22/2</f>
        <v>4777.8284423160003</v>
      </c>
      <c r="V7" s="27">
        <f>R7</f>
        <v>180</v>
      </c>
      <c r="W7" s="27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34">
        <f>SUM(U7:AB7)</f>
        <v>4957.8284423160003</v>
      </c>
    </row>
    <row r="8" spans="2:29" x14ac:dyDescent="0.2">
      <c r="B8" s="49" t="s">
        <v>23</v>
      </c>
      <c r="C8" s="69">
        <v>23</v>
      </c>
      <c r="D8" s="69">
        <v>23</v>
      </c>
      <c r="E8" s="50">
        <v>191</v>
      </c>
      <c r="F8" s="69">
        <v>309</v>
      </c>
      <c r="G8" s="69">
        <v>647</v>
      </c>
      <c r="H8" s="69">
        <v>189</v>
      </c>
      <c r="I8" s="69">
        <f>SUM(F8:H8)</f>
        <v>1145</v>
      </c>
      <c r="J8" s="69">
        <v>19</v>
      </c>
      <c r="K8" s="69">
        <v>31</v>
      </c>
      <c r="L8" s="69">
        <v>10</v>
      </c>
      <c r="M8" s="70">
        <f>SUM(J8:L8)</f>
        <v>60</v>
      </c>
      <c r="O8" s="49">
        <v>2020</v>
      </c>
      <c r="P8" s="125">
        <v>77</v>
      </c>
      <c r="Q8" s="50">
        <f t="shared" si="0"/>
        <v>30</v>
      </c>
      <c r="R8" s="51">
        <f t="shared" ref="R8:R71" si="1">P8*Q8</f>
        <v>2310</v>
      </c>
      <c r="T8" s="11">
        <f t="shared" ref="T8:T39" si="2">T7+1</f>
        <v>2020</v>
      </c>
      <c r="U8" s="8">
        <f>'BCUC-MLF'!$I$22/2</f>
        <v>4777.8284423160003</v>
      </c>
      <c r="V8" s="26">
        <f t="shared" ref="V8:V71" si="3">R8</f>
        <v>2310</v>
      </c>
      <c r="W8" s="26">
        <v>0</v>
      </c>
      <c r="X8" s="8">
        <f>'BCUC-MLF'!$I$7/5</f>
        <v>560.28</v>
      </c>
      <c r="Y8" s="8">
        <f>'BCUC-MLF'!$I$8/5</f>
        <v>229</v>
      </c>
      <c r="Z8" s="8">
        <v>0</v>
      </c>
      <c r="AA8" s="8">
        <v>0</v>
      </c>
      <c r="AB8" s="8">
        <v>0</v>
      </c>
      <c r="AC8" s="35">
        <f t="shared" ref="AC8:AC71" si="4">SUM(U8:AB8)</f>
        <v>7877.108442316</v>
      </c>
    </row>
    <row r="9" spans="2:29" x14ac:dyDescent="0.2">
      <c r="B9" s="49" t="s">
        <v>39</v>
      </c>
      <c r="C9" s="69">
        <v>138</v>
      </c>
      <c r="D9" s="69">
        <f>C9*0.26</f>
        <v>35.880000000000003</v>
      </c>
      <c r="E9" s="50">
        <v>524</v>
      </c>
      <c r="F9" s="69">
        <v>182</v>
      </c>
      <c r="G9" s="69">
        <v>1155</v>
      </c>
      <c r="H9" s="69">
        <v>213</v>
      </c>
      <c r="I9" s="69">
        <f t="shared" ref="I9:I11" si="5">SUM(F9:H9)</f>
        <v>1550</v>
      </c>
      <c r="J9" s="69">
        <v>20</v>
      </c>
      <c r="K9" s="69">
        <v>22</v>
      </c>
      <c r="L9" s="69">
        <v>10</v>
      </c>
      <c r="M9" s="70">
        <f t="shared" ref="M9:M11" si="6">SUM(J9:L9)</f>
        <v>52</v>
      </c>
      <c r="O9" s="49">
        <v>2021</v>
      </c>
      <c r="P9" s="125">
        <v>91</v>
      </c>
      <c r="Q9" s="50">
        <f t="shared" si="0"/>
        <v>30</v>
      </c>
      <c r="R9" s="51">
        <f t="shared" si="1"/>
        <v>2730</v>
      </c>
      <c r="T9" s="11">
        <f t="shared" si="2"/>
        <v>2021</v>
      </c>
      <c r="U9" s="26">
        <f>'BCUC-MLF'!$M$22</f>
        <v>74</v>
      </c>
      <c r="V9" s="26">
        <f t="shared" si="3"/>
        <v>2730</v>
      </c>
      <c r="W9" s="26">
        <v>0</v>
      </c>
      <c r="X9" s="8">
        <f>'BCUC-MLF'!$I$7/5</f>
        <v>560.28</v>
      </c>
      <c r="Y9" s="8">
        <f>'BCUC-MLF'!$I$8/5</f>
        <v>229</v>
      </c>
      <c r="Z9" s="8">
        <v>0</v>
      </c>
      <c r="AA9" s="8">
        <v>0</v>
      </c>
      <c r="AB9" s="8">
        <v>0</v>
      </c>
      <c r="AC9" s="35">
        <f t="shared" si="4"/>
        <v>3593.2799999999997</v>
      </c>
    </row>
    <row r="10" spans="2:29" x14ac:dyDescent="0.2">
      <c r="B10" s="49" t="s">
        <v>4</v>
      </c>
      <c r="C10" s="69">
        <v>144</v>
      </c>
      <c r="D10" s="69">
        <f>C10*0.26</f>
        <v>37.44</v>
      </c>
      <c r="E10" s="50">
        <v>570</v>
      </c>
      <c r="F10" s="69">
        <v>226</v>
      </c>
      <c r="G10" s="69">
        <v>1162</v>
      </c>
      <c r="H10" s="69">
        <v>224</v>
      </c>
      <c r="I10" s="69">
        <f t="shared" si="5"/>
        <v>1612</v>
      </c>
      <c r="J10" s="69">
        <v>22</v>
      </c>
      <c r="K10" s="69">
        <v>24</v>
      </c>
      <c r="L10" s="69">
        <v>11</v>
      </c>
      <c r="M10" s="70">
        <f t="shared" si="6"/>
        <v>57</v>
      </c>
      <c r="O10" s="49">
        <v>2022</v>
      </c>
      <c r="P10" s="125">
        <v>104</v>
      </c>
      <c r="Q10" s="50">
        <f t="shared" si="0"/>
        <v>30</v>
      </c>
      <c r="R10" s="51">
        <f t="shared" si="1"/>
        <v>3120</v>
      </c>
      <c r="T10" s="11">
        <f t="shared" si="2"/>
        <v>2022</v>
      </c>
      <c r="U10" s="26">
        <f>'BCUC-MLF'!$M$22</f>
        <v>74</v>
      </c>
      <c r="V10" s="26">
        <f t="shared" si="3"/>
        <v>3120</v>
      </c>
      <c r="W10" s="26">
        <v>0</v>
      </c>
      <c r="X10" s="8">
        <f>'BCUC-MLF'!$I$7/5</f>
        <v>560.28</v>
      </c>
      <c r="Y10" s="8">
        <f>'BCUC-MLF'!$I$8/5</f>
        <v>229</v>
      </c>
      <c r="Z10" s="8">
        <v>0</v>
      </c>
      <c r="AA10" s="8">
        <v>0</v>
      </c>
      <c r="AB10" s="8">
        <v>0</v>
      </c>
      <c r="AC10" s="35">
        <f t="shared" si="4"/>
        <v>3983.2799999999997</v>
      </c>
    </row>
    <row r="11" spans="2:29" x14ac:dyDescent="0.2">
      <c r="B11" s="49" t="s">
        <v>5</v>
      </c>
      <c r="C11" s="69">
        <v>158.69999999999999</v>
      </c>
      <c r="D11" s="69">
        <f>C11*0.26</f>
        <v>41.262</v>
      </c>
      <c r="E11" s="50">
        <v>594</v>
      </c>
      <c r="F11" s="69">
        <v>251</v>
      </c>
      <c r="G11" s="69">
        <v>1378</v>
      </c>
      <c r="H11" s="69">
        <v>262</v>
      </c>
      <c r="I11" s="69">
        <f t="shared" si="5"/>
        <v>1891</v>
      </c>
      <c r="J11" s="69">
        <v>25</v>
      </c>
      <c r="K11" s="69">
        <v>28</v>
      </c>
      <c r="L11" s="69">
        <v>13</v>
      </c>
      <c r="M11" s="70">
        <f t="shared" si="6"/>
        <v>66</v>
      </c>
      <c r="O11" s="49">
        <v>2023</v>
      </c>
      <c r="P11" s="125">
        <v>106</v>
      </c>
      <c r="Q11" s="50">
        <f t="shared" si="0"/>
        <v>30</v>
      </c>
      <c r="R11" s="51">
        <f t="shared" si="1"/>
        <v>3180</v>
      </c>
      <c r="T11" s="11">
        <f t="shared" si="2"/>
        <v>2023</v>
      </c>
      <c r="U11" s="26">
        <f>'BCUC-MLF'!$M$22</f>
        <v>74</v>
      </c>
      <c r="V11" s="26">
        <f t="shared" si="3"/>
        <v>3180</v>
      </c>
      <c r="W11" s="26">
        <v>0</v>
      </c>
      <c r="X11" s="8">
        <f>'BCUC-MLF'!$I$7/5</f>
        <v>560.28</v>
      </c>
      <c r="Y11" s="8">
        <f>'BCUC-MLF'!$I$8/5</f>
        <v>229</v>
      </c>
      <c r="Z11" s="8">
        <v>0</v>
      </c>
      <c r="AA11" s="8">
        <v>0</v>
      </c>
      <c r="AB11" s="8">
        <v>0</v>
      </c>
      <c r="AC11" s="35">
        <f t="shared" si="4"/>
        <v>4043.2799999999997</v>
      </c>
    </row>
    <row r="12" spans="2:29" ht="17" thickBot="1" x14ac:dyDescent="0.25">
      <c r="B12" s="71" t="s">
        <v>15</v>
      </c>
      <c r="C12" s="53"/>
      <c r="D12" s="53"/>
      <c r="E12" s="53"/>
      <c r="F12" s="53"/>
      <c r="G12" s="53"/>
      <c r="H12" s="53"/>
      <c r="I12" s="72">
        <f>SUM(I7:I11)</f>
        <v>8999.4</v>
      </c>
      <c r="J12" s="53"/>
      <c r="K12" s="53"/>
      <c r="L12" s="53"/>
      <c r="M12" s="73">
        <f>SUM(M7:M11)</f>
        <v>383.48</v>
      </c>
      <c r="O12" s="49">
        <v>2024</v>
      </c>
      <c r="P12" s="125">
        <v>108</v>
      </c>
      <c r="Q12" s="50">
        <f t="shared" si="0"/>
        <v>30</v>
      </c>
      <c r="R12" s="51">
        <f t="shared" si="1"/>
        <v>3240</v>
      </c>
      <c r="T12" s="82">
        <f t="shared" si="2"/>
        <v>2024</v>
      </c>
      <c r="U12" s="28">
        <f>'BCUC-MLF'!$M$22</f>
        <v>74</v>
      </c>
      <c r="V12" s="28">
        <f t="shared" si="3"/>
        <v>3240</v>
      </c>
      <c r="W12" s="28">
        <v>0</v>
      </c>
      <c r="X12" s="22">
        <f>'BCUC-MLF'!$I$7/5</f>
        <v>560.28</v>
      </c>
      <c r="Y12" s="22">
        <f>'BCUC-MLF'!$I$8/5</f>
        <v>229</v>
      </c>
      <c r="Z12" s="22">
        <f>'BCUC-MLF'!$I$9/5</f>
        <v>310</v>
      </c>
      <c r="AA12" s="22">
        <v>0</v>
      </c>
      <c r="AB12" s="22">
        <v>0</v>
      </c>
      <c r="AC12" s="81">
        <f t="shared" si="4"/>
        <v>4413.28</v>
      </c>
    </row>
    <row r="13" spans="2:29" x14ac:dyDescent="0.2">
      <c r="O13" s="49">
        <v>2025</v>
      </c>
      <c r="P13" s="125">
        <v>114</v>
      </c>
      <c r="Q13" s="50">
        <f t="shared" si="0"/>
        <v>30</v>
      </c>
      <c r="R13" s="51">
        <f t="shared" si="1"/>
        <v>3420</v>
      </c>
      <c r="T13" s="21">
        <f t="shared" si="2"/>
        <v>2025</v>
      </c>
      <c r="U13" s="28">
        <f>'BCUC-MLF'!$M$22</f>
        <v>74</v>
      </c>
      <c r="V13" s="28">
        <f t="shared" si="3"/>
        <v>3420</v>
      </c>
      <c r="W13" s="28">
        <v>0</v>
      </c>
      <c r="X13" s="8">
        <f>'BCUC-MLF'!$M$7</f>
        <v>148.47999999999999</v>
      </c>
      <c r="Y13" s="8">
        <f>'BCUC-MLF'!$M$8</f>
        <v>60</v>
      </c>
      <c r="Z13" s="22">
        <f>'BCUC-MLF'!$I$9/5</f>
        <v>310</v>
      </c>
      <c r="AA13" s="8">
        <f>'BCUC-MLF'!$I$10/5</f>
        <v>322.39999999999998</v>
      </c>
      <c r="AB13" s="22">
        <v>0</v>
      </c>
      <c r="AC13" s="36">
        <f t="shared" si="4"/>
        <v>4334.88</v>
      </c>
    </row>
    <row r="14" spans="2:29" x14ac:dyDescent="0.2">
      <c r="B14" s="50" t="s">
        <v>24</v>
      </c>
      <c r="C14" s="50">
        <v>50</v>
      </c>
      <c r="D14" s="50">
        <v>50</v>
      </c>
      <c r="E14" s="50">
        <v>394.2</v>
      </c>
      <c r="F14" s="50">
        <v>500</v>
      </c>
      <c r="G14" s="50">
        <v>1498</v>
      </c>
      <c r="H14" s="50">
        <v>417</v>
      </c>
      <c r="I14" s="50">
        <f>SUM(F14:H14)</f>
        <v>2415</v>
      </c>
      <c r="J14" s="50">
        <v>38</v>
      </c>
      <c r="K14" s="50">
        <v>69</v>
      </c>
      <c r="L14" s="50">
        <v>21</v>
      </c>
      <c r="M14" s="50">
        <f>SUM(J14:L14)</f>
        <v>128</v>
      </c>
      <c r="O14" s="49">
        <v>2026</v>
      </c>
      <c r="P14" s="125">
        <v>123</v>
      </c>
      <c r="Q14" s="50">
        <f t="shared" si="0"/>
        <v>30</v>
      </c>
      <c r="R14" s="51">
        <f t="shared" si="1"/>
        <v>3690</v>
      </c>
      <c r="T14" s="11">
        <f t="shared" si="2"/>
        <v>2026</v>
      </c>
      <c r="U14" s="26">
        <f>'BCUC-MLF'!$M$22</f>
        <v>74</v>
      </c>
      <c r="V14" s="26">
        <f t="shared" si="3"/>
        <v>3690</v>
      </c>
      <c r="W14" s="26">
        <v>0</v>
      </c>
      <c r="X14" s="8">
        <f>'BCUC-MLF'!$M$7</f>
        <v>148.47999999999999</v>
      </c>
      <c r="Y14" s="8">
        <f>'BCUC-MLF'!$M$8</f>
        <v>60</v>
      </c>
      <c r="Z14" s="22">
        <f>'BCUC-MLF'!$I$9/5</f>
        <v>310</v>
      </c>
      <c r="AA14" s="8">
        <f>'BCUC-MLF'!$I$10/5</f>
        <v>322.39999999999998</v>
      </c>
      <c r="AB14" s="8">
        <f>'BCUC-MLF'!$I$11/5</f>
        <v>378.2</v>
      </c>
      <c r="AC14" s="35">
        <f t="shared" si="4"/>
        <v>4983.079999999999</v>
      </c>
    </row>
    <row r="15" spans="2:29" x14ac:dyDescent="0.2">
      <c r="O15" s="49">
        <v>2027</v>
      </c>
      <c r="P15" s="125">
        <v>122</v>
      </c>
      <c r="Q15" s="50">
        <f t="shared" si="0"/>
        <v>30</v>
      </c>
      <c r="R15" s="51">
        <f t="shared" si="1"/>
        <v>3660</v>
      </c>
      <c r="T15" s="11">
        <f t="shared" si="2"/>
        <v>2027</v>
      </c>
      <c r="U15" s="26">
        <f>'BCUC-MLF'!$M$22</f>
        <v>74</v>
      </c>
      <c r="V15" s="26">
        <f t="shared" si="3"/>
        <v>3660</v>
      </c>
      <c r="W15" s="26">
        <v>0</v>
      </c>
      <c r="X15" s="8">
        <f>'BCUC-MLF'!$M$7</f>
        <v>148.47999999999999</v>
      </c>
      <c r="Y15" s="8">
        <f>'BCUC-MLF'!$M$8</f>
        <v>60</v>
      </c>
      <c r="Z15" s="22">
        <f>'BCUC-MLF'!$I$9/5</f>
        <v>310</v>
      </c>
      <c r="AA15" s="8">
        <f>'BCUC-MLF'!$I$10/5</f>
        <v>322.39999999999998</v>
      </c>
      <c r="AB15" s="8">
        <f>'BCUC-MLF'!$I$11/5</f>
        <v>378.2</v>
      </c>
      <c r="AC15" s="35">
        <f t="shared" si="4"/>
        <v>4953.079999999999</v>
      </c>
    </row>
    <row r="16" spans="2:29" x14ac:dyDescent="0.2">
      <c r="B16" s="1" t="s">
        <v>82</v>
      </c>
      <c r="O16" s="49">
        <v>2028</v>
      </c>
      <c r="P16" s="125">
        <v>97</v>
      </c>
      <c r="Q16" s="50">
        <f t="shared" si="0"/>
        <v>30</v>
      </c>
      <c r="R16" s="51">
        <f t="shared" si="1"/>
        <v>2910</v>
      </c>
      <c r="T16" s="11">
        <f t="shared" si="2"/>
        <v>2028</v>
      </c>
      <c r="U16" s="26">
        <f>'BCUC-MLF'!$M$22</f>
        <v>74</v>
      </c>
      <c r="V16" s="26">
        <f t="shared" si="3"/>
        <v>2910</v>
      </c>
      <c r="W16" s="26">
        <v>0</v>
      </c>
      <c r="X16" s="8">
        <f>'BCUC-MLF'!$M$7</f>
        <v>148.47999999999999</v>
      </c>
      <c r="Y16" s="8">
        <f>'BCUC-MLF'!$M$8</f>
        <v>60</v>
      </c>
      <c r="Z16" s="22">
        <f>'BCUC-MLF'!$I$9/5</f>
        <v>310</v>
      </c>
      <c r="AA16" s="8">
        <f>'BCUC-MLF'!$I$10/5</f>
        <v>322.39999999999998</v>
      </c>
      <c r="AB16" s="8">
        <f>'BCUC-MLF'!$I$11/5</f>
        <v>378.2</v>
      </c>
      <c r="AC16" s="35">
        <f t="shared" si="4"/>
        <v>4203.08</v>
      </c>
    </row>
    <row r="17" spans="2:29" ht="17" thickBot="1" x14ac:dyDescent="0.25">
      <c r="O17" s="49">
        <v>2029</v>
      </c>
      <c r="P17" s="125">
        <v>87</v>
      </c>
      <c r="Q17" s="50">
        <f t="shared" si="0"/>
        <v>30</v>
      </c>
      <c r="R17" s="51">
        <f t="shared" si="1"/>
        <v>2610</v>
      </c>
      <c r="T17" s="11">
        <f t="shared" si="2"/>
        <v>2029</v>
      </c>
      <c r="U17" s="26">
        <f>'BCUC-MLF'!$M$22</f>
        <v>74</v>
      </c>
      <c r="V17" s="26">
        <f t="shared" si="3"/>
        <v>2610</v>
      </c>
      <c r="W17" s="26">
        <v>0</v>
      </c>
      <c r="X17" s="8">
        <f>'BCUC-MLF'!$M$7</f>
        <v>148.47999999999999</v>
      </c>
      <c r="Y17" s="8">
        <f>'BCUC-MLF'!$M$8</f>
        <v>60</v>
      </c>
      <c r="Z17" s="22">
        <f>'BCUC-MLF'!$M$9</f>
        <v>52</v>
      </c>
      <c r="AA17" s="8">
        <f>'BCUC-MLF'!$I$10/5</f>
        <v>322.39999999999998</v>
      </c>
      <c r="AB17" s="8">
        <f>'BCUC-MLF'!$I$11/5</f>
        <v>378.2</v>
      </c>
      <c r="AC17" s="35">
        <f t="shared" si="4"/>
        <v>3645.08</v>
      </c>
    </row>
    <row r="18" spans="2:29" s="7" customFormat="1" x14ac:dyDescent="0.2">
      <c r="B18" s="90"/>
      <c r="C18" s="91"/>
      <c r="D18" s="91"/>
      <c r="E18" s="91"/>
      <c r="F18" s="44" t="s">
        <v>25</v>
      </c>
      <c r="G18" s="44" t="s">
        <v>25</v>
      </c>
      <c r="H18" s="44" t="s">
        <v>25</v>
      </c>
      <c r="I18" s="44" t="s">
        <v>25</v>
      </c>
      <c r="J18" s="44" t="s">
        <v>28</v>
      </c>
      <c r="K18" s="44" t="s">
        <v>28</v>
      </c>
      <c r="L18" s="44" t="s">
        <v>28</v>
      </c>
      <c r="M18" s="45" t="s">
        <v>28</v>
      </c>
      <c r="O18" s="49">
        <v>2030</v>
      </c>
      <c r="P18" s="125">
        <v>83</v>
      </c>
      <c r="Q18" s="50">
        <f t="shared" si="0"/>
        <v>30</v>
      </c>
      <c r="R18" s="51">
        <f t="shared" si="1"/>
        <v>2490</v>
      </c>
      <c r="T18" s="82">
        <f t="shared" si="2"/>
        <v>2030</v>
      </c>
      <c r="U18" s="28">
        <f>'BCUC-MLF'!$M$22</f>
        <v>74</v>
      </c>
      <c r="V18" s="28">
        <f t="shared" si="3"/>
        <v>2490</v>
      </c>
      <c r="W18" s="28">
        <v>0</v>
      </c>
      <c r="X18" s="22">
        <f>'BCUC-MLF'!$M$7</f>
        <v>148.47999999999999</v>
      </c>
      <c r="Y18" s="22">
        <f>'BCUC-MLF'!$M$8</f>
        <v>60</v>
      </c>
      <c r="Z18" s="22">
        <f>'BCUC-MLF'!$M$9</f>
        <v>52</v>
      </c>
      <c r="AA18" s="22">
        <f>'BCUC-MLF'!$M$10</f>
        <v>57</v>
      </c>
      <c r="AB18" s="22">
        <f>'BCUC-MLF'!$I$11/5</f>
        <v>378.2</v>
      </c>
      <c r="AC18" s="81">
        <f t="shared" si="4"/>
        <v>3259.68</v>
      </c>
    </row>
    <row r="19" spans="2:29" s="7" customFormat="1" x14ac:dyDescent="0.2">
      <c r="B19" s="49"/>
      <c r="C19" s="47" t="s">
        <v>7</v>
      </c>
      <c r="D19" s="47" t="s">
        <v>6</v>
      </c>
      <c r="E19" s="47" t="s">
        <v>8</v>
      </c>
      <c r="F19" s="47" t="s">
        <v>1</v>
      </c>
      <c r="G19" s="47" t="s">
        <v>2</v>
      </c>
      <c r="H19" s="47" t="s">
        <v>3</v>
      </c>
      <c r="I19" s="47" t="s">
        <v>14</v>
      </c>
      <c r="J19" s="47" t="s">
        <v>1</v>
      </c>
      <c r="K19" s="47" t="s">
        <v>2</v>
      </c>
      <c r="L19" s="47" t="s">
        <v>3</v>
      </c>
      <c r="M19" s="48" t="s">
        <v>14</v>
      </c>
      <c r="O19" s="49">
        <v>2031</v>
      </c>
      <c r="P19" s="125">
        <v>82</v>
      </c>
      <c r="Q19" s="50">
        <f t="shared" si="0"/>
        <v>30</v>
      </c>
      <c r="R19" s="51">
        <f t="shared" si="1"/>
        <v>2460</v>
      </c>
      <c r="T19" s="21">
        <f t="shared" si="2"/>
        <v>2031</v>
      </c>
      <c r="U19" s="28">
        <v>0</v>
      </c>
      <c r="V19" s="28">
        <f t="shared" si="3"/>
        <v>2460</v>
      </c>
      <c r="W19" s="28">
        <v>0</v>
      </c>
      <c r="X19" s="22">
        <f>'BCUC-MLF'!$M$7</f>
        <v>148.47999999999999</v>
      </c>
      <c r="Y19" s="22">
        <f>'BCUC-MLF'!$M$8</f>
        <v>60</v>
      </c>
      <c r="Z19" s="22">
        <f>'BCUC-MLF'!$M$9</f>
        <v>52</v>
      </c>
      <c r="AA19" s="22">
        <f>'BCUC-MLF'!$M$10</f>
        <v>57</v>
      </c>
      <c r="AB19" s="8">
        <f>'BCUC-MLF'!$M$11</f>
        <v>66</v>
      </c>
      <c r="AC19" s="36">
        <f t="shared" si="4"/>
        <v>2843.48</v>
      </c>
    </row>
    <row r="20" spans="2:29" s="7" customFormat="1" x14ac:dyDescent="0.2">
      <c r="B20" s="46" t="s">
        <v>0</v>
      </c>
      <c r="C20" s="47" t="s">
        <v>9</v>
      </c>
      <c r="D20" s="47" t="s">
        <v>9</v>
      </c>
      <c r="E20" s="47" t="s">
        <v>10</v>
      </c>
      <c r="F20" s="47" t="s">
        <v>12</v>
      </c>
      <c r="G20" s="47" t="s">
        <v>12</v>
      </c>
      <c r="H20" s="47" t="s">
        <v>12</v>
      </c>
      <c r="I20" s="47" t="s">
        <v>12</v>
      </c>
      <c r="J20" s="47" t="s">
        <v>13</v>
      </c>
      <c r="K20" s="47" t="s">
        <v>13</v>
      </c>
      <c r="L20" s="47" t="s">
        <v>13</v>
      </c>
      <c r="M20" s="48" t="s">
        <v>13</v>
      </c>
      <c r="O20" s="49">
        <v>2032</v>
      </c>
      <c r="P20" s="125">
        <v>84</v>
      </c>
      <c r="Q20" s="50">
        <f t="shared" si="0"/>
        <v>30</v>
      </c>
      <c r="R20" s="51">
        <f t="shared" si="1"/>
        <v>2520</v>
      </c>
      <c r="T20" s="11">
        <f t="shared" si="2"/>
        <v>2032</v>
      </c>
      <c r="U20" s="26">
        <v>0</v>
      </c>
      <c r="V20" s="26">
        <f t="shared" si="3"/>
        <v>2520</v>
      </c>
      <c r="W20" s="26">
        <v>0</v>
      </c>
      <c r="X20" s="8">
        <f>'BCUC-MLF'!$M$7</f>
        <v>148.47999999999999</v>
      </c>
      <c r="Y20" s="8">
        <f>'BCUC-MLF'!$M$8</f>
        <v>60</v>
      </c>
      <c r="Z20" s="8">
        <f>'BCUC-MLF'!$M$9</f>
        <v>52</v>
      </c>
      <c r="AA20" s="8">
        <f>'BCUC-MLF'!$M$10</f>
        <v>57</v>
      </c>
      <c r="AB20" s="8">
        <f>'BCUC-MLF'!$M$11</f>
        <v>66</v>
      </c>
      <c r="AC20" s="35">
        <f t="shared" si="4"/>
        <v>2903.48</v>
      </c>
    </row>
    <row r="21" spans="2:29" x14ac:dyDescent="0.2">
      <c r="B21" s="49" t="s">
        <v>21</v>
      </c>
      <c r="C21" s="50">
        <v>0</v>
      </c>
      <c r="D21" s="50">
        <v>0</v>
      </c>
      <c r="E21" s="50">
        <v>0</v>
      </c>
      <c r="F21" s="69">
        <f>F24*$J$35</f>
        <v>2106.4427149859998</v>
      </c>
      <c r="G21" s="69">
        <f>G24*$J$35</f>
        <v>6046.1427815730003</v>
      </c>
      <c r="H21" s="69">
        <f>H24*$J$35</f>
        <v>1403.071388073</v>
      </c>
      <c r="I21" s="69">
        <f>SUM(F21:H21)</f>
        <v>9555.6568846320006</v>
      </c>
      <c r="J21" s="69">
        <f>J24</f>
        <v>25</v>
      </c>
      <c r="K21" s="69">
        <f>K24</f>
        <v>29</v>
      </c>
      <c r="L21" s="69">
        <f>L24</f>
        <v>20</v>
      </c>
      <c r="M21" s="70">
        <f>M24</f>
        <v>74</v>
      </c>
      <c r="O21" s="49">
        <v>2033</v>
      </c>
      <c r="P21" s="125">
        <v>73</v>
      </c>
      <c r="Q21" s="50">
        <f t="shared" si="0"/>
        <v>30</v>
      </c>
      <c r="R21" s="51">
        <f t="shared" si="1"/>
        <v>2190</v>
      </c>
      <c r="T21" s="11">
        <f t="shared" si="2"/>
        <v>2033</v>
      </c>
      <c r="U21" s="26">
        <v>0</v>
      </c>
      <c r="V21" s="26">
        <f t="shared" si="3"/>
        <v>2190</v>
      </c>
      <c r="W21" s="26">
        <v>0</v>
      </c>
      <c r="X21" s="8">
        <f>'BCUC-MLF'!$M$7</f>
        <v>148.47999999999999</v>
      </c>
      <c r="Y21" s="8">
        <f>'BCUC-MLF'!$M$8</f>
        <v>60</v>
      </c>
      <c r="Z21" s="8">
        <f>'BCUC-MLF'!$M$9</f>
        <v>52</v>
      </c>
      <c r="AA21" s="8">
        <f>'BCUC-MLF'!$M$10</f>
        <v>57</v>
      </c>
      <c r="AB21" s="8">
        <f>'BCUC-MLF'!$M$11</f>
        <v>66</v>
      </c>
      <c r="AC21" s="35">
        <f t="shared" si="4"/>
        <v>2573.48</v>
      </c>
    </row>
    <row r="22" spans="2:29" ht="17" thickBot="1" x14ac:dyDescent="0.25">
      <c r="B22" s="71" t="s">
        <v>15</v>
      </c>
      <c r="C22" s="53"/>
      <c r="D22" s="53"/>
      <c r="E22" s="53"/>
      <c r="F22" s="53"/>
      <c r="G22" s="53"/>
      <c r="H22" s="53"/>
      <c r="I22" s="72">
        <f>SUM(I21:I21)</f>
        <v>9555.6568846320006</v>
      </c>
      <c r="J22" s="53"/>
      <c r="K22" s="53"/>
      <c r="L22" s="53"/>
      <c r="M22" s="73">
        <f>SUM(M21:M21)</f>
        <v>74</v>
      </c>
      <c r="O22" s="49">
        <v>2034</v>
      </c>
      <c r="P22" s="125">
        <v>58</v>
      </c>
      <c r="Q22" s="50">
        <f t="shared" si="0"/>
        <v>30</v>
      </c>
      <c r="R22" s="51">
        <f t="shared" si="1"/>
        <v>1740</v>
      </c>
      <c r="T22" s="11">
        <f t="shared" si="2"/>
        <v>2034</v>
      </c>
      <c r="U22" s="26">
        <v>0</v>
      </c>
      <c r="V22" s="26">
        <f t="shared" si="3"/>
        <v>1740</v>
      </c>
      <c r="W22" s="26">
        <v>0</v>
      </c>
      <c r="X22" s="8">
        <f>'BCUC-MLF'!$M$7</f>
        <v>148.47999999999999</v>
      </c>
      <c r="Y22" s="8">
        <f>'BCUC-MLF'!$M$8</f>
        <v>60</v>
      </c>
      <c r="Z22" s="8">
        <f>'BCUC-MLF'!$M$9</f>
        <v>52</v>
      </c>
      <c r="AA22" s="8">
        <f>'BCUC-MLF'!$M$10</f>
        <v>57</v>
      </c>
      <c r="AB22" s="8">
        <f>'BCUC-MLF'!$M$11</f>
        <v>66</v>
      </c>
      <c r="AC22" s="35">
        <f t="shared" si="4"/>
        <v>2123.48</v>
      </c>
    </row>
    <row r="23" spans="2:29" x14ac:dyDescent="0.2">
      <c r="O23" s="49">
        <v>2035</v>
      </c>
      <c r="P23" s="125">
        <v>49</v>
      </c>
      <c r="Q23" s="50">
        <f t="shared" si="0"/>
        <v>30</v>
      </c>
      <c r="R23" s="51">
        <f t="shared" si="1"/>
        <v>1470</v>
      </c>
      <c r="T23" s="21">
        <f t="shared" si="2"/>
        <v>2035</v>
      </c>
      <c r="U23" s="28">
        <v>0</v>
      </c>
      <c r="V23" s="26">
        <f t="shared" si="3"/>
        <v>1470</v>
      </c>
      <c r="W23" s="26">
        <v>0</v>
      </c>
      <c r="X23" s="8">
        <f>'BCUC-MLF'!$M$7</f>
        <v>148.47999999999999</v>
      </c>
      <c r="Y23" s="8">
        <f>'BCUC-MLF'!$M$8</f>
        <v>60</v>
      </c>
      <c r="Z23" s="8">
        <f>'BCUC-MLF'!$M$9</f>
        <v>52</v>
      </c>
      <c r="AA23" s="8">
        <f>'BCUC-MLF'!$M$10</f>
        <v>57</v>
      </c>
      <c r="AB23" s="8">
        <f>'BCUC-MLF'!$M$11</f>
        <v>66</v>
      </c>
      <c r="AC23" s="36">
        <f t="shared" si="4"/>
        <v>1853.48</v>
      </c>
    </row>
    <row r="24" spans="2:29" x14ac:dyDescent="0.2">
      <c r="B24" s="49" t="s">
        <v>20</v>
      </c>
      <c r="C24" s="50">
        <v>1132</v>
      </c>
      <c r="D24" s="50">
        <v>1132</v>
      </c>
      <c r="E24" s="50">
        <v>5286</v>
      </c>
      <c r="F24" s="50">
        <v>9754</v>
      </c>
      <c r="G24" s="50">
        <v>27997</v>
      </c>
      <c r="H24" s="50">
        <v>6497</v>
      </c>
      <c r="I24" s="69">
        <f>SUM(F24:H24)</f>
        <v>44248</v>
      </c>
      <c r="J24" s="50">
        <v>25</v>
      </c>
      <c r="K24" s="50">
        <v>29</v>
      </c>
      <c r="L24" s="50">
        <v>20</v>
      </c>
      <c r="M24" s="70">
        <f>SUM(J24:L24)</f>
        <v>74</v>
      </c>
      <c r="O24" s="49">
        <v>2036</v>
      </c>
      <c r="P24" s="125">
        <v>59</v>
      </c>
      <c r="Q24" s="50">
        <f t="shared" si="0"/>
        <v>30</v>
      </c>
      <c r="R24" s="51">
        <f t="shared" si="1"/>
        <v>1770</v>
      </c>
      <c r="T24" s="11">
        <f t="shared" si="2"/>
        <v>2036</v>
      </c>
      <c r="U24" s="26">
        <v>0</v>
      </c>
      <c r="V24" s="26">
        <f t="shared" si="3"/>
        <v>1770</v>
      </c>
      <c r="W24" s="26">
        <v>0</v>
      </c>
      <c r="X24" s="8">
        <f>'BCUC-MLF'!$M$7</f>
        <v>148.47999999999999</v>
      </c>
      <c r="Y24" s="8">
        <f>'BCUC-MLF'!$M$8</f>
        <v>60</v>
      </c>
      <c r="Z24" s="8">
        <f>'BCUC-MLF'!$M$9</f>
        <v>52</v>
      </c>
      <c r="AA24" s="8">
        <f>'BCUC-MLF'!$M$10</f>
        <v>57</v>
      </c>
      <c r="AB24" s="8">
        <f>'BCUC-MLF'!$M$11</f>
        <v>66</v>
      </c>
      <c r="AC24" s="35">
        <f t="shared" si="4"/>
        <v>2153.48</v>
      </c>
    </row>
    <row r="25" spans="2:29" x14ac:dyDescent="0.2">
      <c r="O25" s="49">
        <v>2037</v>
      </c>
      <c r="P25" s="125">
        <v>59</v>
      </c>
      <c r="Q25" s="50">
        <f t="shared" si="0"/>
        <v>30</v>
      </c>
      <c r="R25" s="51">
        <f t="shared" si="1"/>
        <v>1770</v>
      </c>
      <c r="T25" s="11">
        <f t="shared" si="2"/>
        <v>2037</v>
      </c>
      <c r="U25" s="26">
        <v>0</v>
      </c>
      <c r="V25" s="26">
        <f t="shared" si="3"/>
        <v>1770</v>
      </c>
      <c r="W25" s="26">
        <v>0</v>
      </c>
      <c r="X25" s="8">
        <f>'BCUC-MLF'!$M$7</f>
        <v>148.47999999999999</v>
      </c>
      <c r="Y25" s="8">
        <f>'BCUC-MLF'!$M$8</f>
        <v>60</v>
      </c>
      <c r="Z25" s="8">
        <f>'BCUC-MLF'!$M$9</f>
        <v>52</v>
      </c>
      <c r="AA25" s="8">
        <f>'BCUC-MLF'!$M$10</f>
        <v>57</v>
      </c>
      <c r="AB25" s="8">
        <f>'BCUC-MLF'!$M$11</f>
        <v>66</v>
      </c>
      <c r="AC25" s="35">
        <f t="shared" si="4"/>
        <v>2153.48</v>
      </c>
    </row>
    <row r="26" spans="2:29" x14ac:dyDescent="0.2">
      <c r="B26" s="1" t="s">
        <v>93</v>
      </c>
      <c r="O26" s="49">
        <v>2038</v>
      </c>
      <c r="P26" s="125">
        <v>62</v>
      </c>
      <c r="Q26" s="50">
        <f t="shared" si="0"/>
        <v>30</v>
      </c>
      <c r="R26" s="51">
        <f t="shared" si="1"/>
        <v>1860</v>
      </c>
      <c r="T26" s="11">
        <f t="shared" si="2"/>
        <v>2038</v>
      </c>
      <c r="U26" s="26">
        <v>0</v>
      </c>
      <c r="V26" s="26">
        <f t="shared" si="3"/>
        <v>1860</v>
      </c>
      <c r="W26" s="26">
        <v>0</v>
      </c>
      <c r="X26" s="8">
        <f>'BCUC-MLF'!$M$7</f>
        <v>148.47999999999999</v>
      </c>
      <c r="Y26" s="8">
        <f>'BCUC-MLF'!$M$8</f>
        <v>60</v>
      </c>
      <c r="Z26" s="8">
        <f>'BCUC-MLF'!$M$9</f>
        <v>52</v>
      </c>
      <c r="AA26" s="8">
        <f>'BCUC-MLF'!$M$10</f>
        <v>57</v>
      </c>
      <c r="AB26" s="8">
        <f>'BCUC-MLF'!$M$11</f>
        <v>66</v>
      </c>
      <c r="AC26" s="35">
        <f t="shared" si="4"/>
        <v>2243.48</v>
      </c>
    </row>
    <row r="27" spans="2:29" x14ac:dyDescent="0.2">
      <c r="B27" s="7" t="s">
        <v>91</v>
      </c>
      <c r="K27" s="7"/>
      <c r="L27" s="7"/>
      <c r="M27" s="7"/>
      <c r="O27" s="49">
        <v>2039</v>
      </c>
      <c r="P27" s="125">
        <v>75</v>
      </c>
      <c r="Q27" s="50">
        <f t="shared" si="0"/>
        <v>30</v>
      </c>
      <c r="R27" s="51">
        <f t="shared" si="1"/>
        <v>2250</v>
      </c>
      <c r="T27" s="11">
        <f t="shared" si="2"/>
        <v>2039</v>
      </c>
      <c r="U27" s="26">
        <v>0</v>
      </c>
      <c r="V27" s="26">
        <f t="shared" si="3"/>
        <v>2250</v>
      </c>
      <c r="W27" s="26">
        <v>0</v>
      </c>
      <c r="X27" s="8">
        <f>'BCUC-MLF'!$M$7</f>
        <v>148.47999999999999</v>
      </c>
      <c r="Y27" s="8">
        <f>'BCUC-MLF'!$M$8</f>
        <v>60</v>
      </c>
      <c r="Z27" s="8">
        <f>'BCUC-MLF'!$M$9</f>
        <v>52</v>
      </c>
      <c r="AA27" s="8">
        <f>'BCUC-MLF'!$M$10</f>
        <v>57</v>
      </c>
      <c r="AB27" s="8">
        <f>'BCUC-MLF'!$M$11</f>
        <v>66</v>
      </c>
      <c r="AC27" s="35">
        <f t="shared" si="4"/>
        <v>2633.48</v>
      </c>
    </row>
    <row r="28" spans="2:29" x14ac:dyDescent="0.2">
      <c r="B28" t="s">
        <v>67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O28" s="49">
        <v>2040</v>
      </c>
      <c r="P28" s="125">
        <v>77</v>
      </c>
      <c r="Q28" s="50">
        <f t="shared" si="0"/>
        <v>30</v>
      </c>
      <c r="R28" s="51">
        <f t="shared" si="1"/>
        <v>2310</v>
      </c>
      <c r="T28" s="11">
        <f t="shared" si="2"/>
        <v>2040</v>
      </c>
      <c r="U28" s="26">
        <v>0</v>
      </c>
      <c r="V28" s="26">
        <f t="shared" si="3"/>
        <v>2310</v>
      </c>
      <c r="W28" s="26">
        <v>0</v>
      </c>
      <c r="X28" s="8">
        <f>'BCUC-MLF'!$M$7</f>
        <v>148.47999999999999</v>
      </c>
      <c r="Y28" s="8">
        <f>'BCUC-MLF'!$M$8</f>
        <v>60</v>
      </c>
      <c r="Z28" s="8">
        <f>'BCUC-MLF'!$M$9</f>
        <v>52</v>
      </c>
      <c r="AA28" s="8">
        <f>'BCUC-MLF'!$M$10</f>
        <v>57</v>
      </c>
      <c r="AB28" s="8">
        <f>'BCUC-MLF'!$M$11</f>
        <v>66</v>
      </c>
      <c r="AC28" s="35">
        <f t="shared" si="4"/>
        <v>2693.48</v>
      </c>
    </row>
    <row r="29" spans="2:29" x14ac:dyDescent="0.2">
      <c r="B29" t="s">
        <v>88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O29" s="49">
        <v>2041</v>
      </c>
      <c r="P29" s="125">
        <v>78</v>
      </c>
      <c r="Q29" s="50">
        <f t="shared" si="0"/>
        <v>30</v>
      </c>
      <c r="R29" s="51">
        <f t="shared" si="1"/>
        <v>2340</v>
      </c>
      <c r="T29" s="11">
        <f t="shared" si="2"/>
        <v>2041</v>
      </c>
      <c r="U29" s="26">
        <v>0</v>
      </c>
      <c r="V29" s="26">
        <f t="shared" si="3"/>
        <v>2340</v>
      </c>
      <c r="W29" s="26">
        <v>0</v>
      </c>
      <c r="X29" s="8">
        <f>'BCUC-MLF'!$M$7</f>
        <v>148.47999999999999</v>
      </c>
      <c r="Y29" s="8">
        <f>'BCUC-MLF'!$M$8</f>
        <v>60</v>
      </c>
      <c r="Z29" s="8">
        <f>'BCUC-MLF'!$M$9</f>
        <v>52</v>
      </c>
      <c r="AA29" s="8">
        <f>'BCUC-MLF'!$M$10</f>
        <v>57</v>
      </c>
      <c r="AB29" s="8">
        <f>'BCUC-MLF'!$M$11</f>
        <v>66</v>
      </c>
      <c r="AC29" s="35">
        <f t="shared" si="4"/>
        <v>2723.48</v>
      </c>
    </row>
    <row r="30" spans="2:29" x14ac:dyDescent="0.2">
      <c r="B30" t="s">
        <v>96</v>
      </c>
      <c r="C30" s="7"/>
      <c r="D30" s="7"/>
      <c r="E30" s="7"/>
      <c r="F30" s="7"/>
      <c r="G30" s="7"/>
      <c r="H30" s="7"/>
      <c r="I30" s="7"/>
      <c r="J30" s="7"/>
      <c r="O30" s="49">
        <v>2042</v>
      </c>
      <c r="P30" s="125">
        <v>79</v>
      </c>
      <c r="Q30" s="50">
        <f t="shared" si="0"/>
        <v>30</v>
      </c>
      <c r="R30" s="51">
        <f t="shared" si="1"/>
        <v>2370</v>
      </c>
      <c r="T30" s="11">
        <f t="shared" si="2"/>
        <v>2042</v>
      </c>
      <c r="U30" s="26">
        <v>0</v>
      </c>
      <c r="V30" s="26">
        <f t="shared" si="3"/>
        <v>2370</v>
      </c>
      <c r="W30" s="26">
        <v>0</v>
      </c>
      <c r="X30" s="8">
        <f>'BCUC-MLF'!$M$7</f>
        <v>148.47999999999999</v>
      </c>
      <c r="Y30" s="8">
        <f>'BCUC-MLF'!$M$8</f>
        <v>60</v>
      </c>
      <c r="Z30" s="8">
        <f>'BCUC-MLF'!$M$9</f>
        <v>52</v>
      </c>
      <c r="AA30" s="8">
        <f>'BCUC-MLF'!$M$10</f>
        <v>57</v>
      </c>
      <c r="AB30" s="8">
        <f>'BCUC-MLF'!$M$11</f>
        <v>66</v>
      </c>
      <c r="AC30" s="35">
        <f t="shared" si="4"/>
        <v>2753.48</v>
      </c>
    </row>
    <row r="31" spans="2:29" x14ac:dyDescent="0.2">
      <c r="C31" s="7"/>
      <c r="D31" s="7"/>
      <c r="E31" s="7"/>
      <c r="F31" s="7"/>
      <c r="G31" s="7"/>
      <c r="H31" s="7"/>
      <c r="I31" s="7"/>
      <c r="J31" s="7"/>
      <c r="O31" s="49">
        <v>2043</v>
      </c>
      <c r="P31" s="125">
        <v>81</v>
      </c>
      <c r="Q31" s="50">
        <f t="shared" si="0"/>
        <v>30</v>
      </c>
      <c r="R31" s="51">
        <f t="shared" si="1"/>
        <v>2430</v>
      </c>
      <c r="T31" s="11">
        <f t="shared" si="2"/>
        <v>2043</v>
      </c>
      <c r="U31" s="26">
        <v>0</v>
      </c>
      <c r="V31" s="26">
        <f t="shared" si="3"/>
        <v>2430</v>
      </c>
      <c r="W31" s="26">
        <v>0</v>
      </c>
      <c r="X31" s="8">
        <f>'BCUC-MLF'!$M$7</f>
        <v>148.47999999999999</v>
      </c>
      <c r="Y31" s="8">
        <f>'BCUC-MLF'!$M$8</f>
        <v>60</v>
      </c>
      <c r="Z31" s="8">
        <f>'BCUC-MLF'!$M$9</f>
        <v>52</v>
      </c>
      <c r="AA31" s="8">
        <f>'BCUC-MLF'!$M$10</f>
        <v>57</v>
      </c>
      <c r="AB31" s="8">
        <f>'BCUC-MLF'!$M$11</f>
        <v>66</v>
      </c>
      <c r="AC31" s="35">
        <f t="shared" si="4"/>
        <v>2813.48</v>
      </c>
    </row>
    <row r="32" spans="2:29" x14ac:dyDescent="0.2">
      <c r="B32" s="1" t="s">
        <v>95</v>
      </c>
      <c r="C32" s="7"/>
      <c r="D32" s="7"/>
      <c r="E32" s="7"/>
      <c r="F32" s="7"/>
      <c r="G32" s="7"/>
      <c r="H32" s="7"/>
      <c r="I32" s="7"/>
      <c r="J32" s="7"/>
      <c r="O32" s="49">
        <v>2044</v>
      </c>
      <c r="P32" s="125">
        <v>82</v>
      </c>
      <c r="Q32" s="50">
        <f t="shared" si="0"/>
        <v>30</v>
      </c>
      <c r="R32" s="51">
        <f t="shared" si="1"/>
        <v>2460</v>
      </c>
      <c r="T32" s="11">
        <f t="shared" si="2"/>
        <v>2044</v>
      </c>
      <c r="U32" s="26">
        <v>0</v>
      </c>
      <c r="V32" s="26">
        <f t="shared" si="3"/>
        <v>2460</v>
      </c>
      <c r="W32" s="26">
        <v>0</v>
      </c>
      <c r="X32" s="8">
        <f>'BCUC-MLF'!$M$7</f>
        <v>148.47999999999999</v>
      </c>
      <c r="Y32" s="8">
        <f>'BCUC-MLF'!$M$8</f>
        <v>60</v>
      </c>
      <c r="Z32" s="8">
        <f>'BCUC-MLF'!$M$9</f>
        <v>52</v>
      </c>
      <c r="AA32" s="8">
        <f>'BCUC-MLF'!$M$10</f>
        <v>57</v>
      </c>
      <c r="AB32" s="8">
        <f>'BCUC-MLF'!$M$11</f>
        <v>66</v>
      </c>
      <c r="AC32" s="35">
        <f t="shared" si="4"/>
        <v>2843.48</v>
      </c>
    </row>
    <row r="33" spans="2:29" x14ac:dyDescent="0.2">
      <c r="B33" s="7" t="s">
        <v>85</v>
      </c>
      <c r="C33" s="7"/>
      <c r="D33" s="7"/>
      <c r="E33" s="7"/>
      <c r="F33" s="7"/>
      <c r="G33" s="7"/>
      <c r="H33" s="7"/>
      <c r="I33" s="7"/>
      <c r="J33" s="7"/>
      <c r="O33" s="49">
        <v>2045</v>
      </c>
      <c r="P33" s="125">
        <v>83</v>
      </c>
      <c r="Q33" s="50">
        <f t="shared" si="0"/>
        <v>30</v>
      </c>
      <c r="R33" s="51">
        <f t="shared" si="1"/>
        <v>2490</v>
      </c>
      <c r="T33" s="11">
        <f t="shared" si="2"/>
        <v>2045</v>
      </c>
      <c r="U33" s="26">
        <v>0</v>
      </c>
      <c r="V33" s="26">
        <f t="shared" si="3"/>
        <v>2490</v>
      </c>
      <c r="W33" s="26">
        <v>0</v>
      </c>
      <c r="X33" s="8">
        <f>'BCUC-MLF'!$M$7</f>
        <v>148.47999999999999</v>
      </c>
      <c r="Y33" s="8">
        <f>'BCUC-MLF'!$M$8</f>
        <v>60</v>
      </c>
      <c r="Z33" s="8">
        <f>'BCUC-MLF'!$M$9</f>
        <v>52</v>
      </c>
      <c r="AA33" s="8">
        <f>'BCUC-MLF'!$M$10</f>
        <v>57</v>
      </c>
      <c r="AB33" s="8">
        <f>'BCUC-MLF'!$M$11</f>
        <v>66</v>
      </c>
      <c r="AC33" s="35">
        <f t="shared" si="4"/>
        <v>2873.48</v>
      </c>
    </row>
    <row r="34" spans="2:29" x14ac:dyDescent="0.2">
      <c r="B34" s="7" t="s">
        <v>86</v>
      </c>
      <c r="C34" s="7"/>
      <c r="D34" s="7"/>
      <c r="E34" s="7"/>
      <c r="F34" s="7"/>
      <c r="G34" s="7"/>
      <c r="H34" s="7"/>
      <c r="I34" s="7"/>
      <c r="J34" s="7"/>
      <c r="O34" s="49">
        <v>2046</v>
      </c>
      <c r="P34" s="125">
        <v>81</v>
      </c>
      <c r="Q34" s="50">
        <f t="shared" si="0"/>
        <v>30</v>
      </c>
      <c r="R34" s="51">
        <f t="shared" si="1"/>
        <v>2430</v>
      </c>
      <c r="T34" s="11">
        <f t="shared" si="2"/>
        <v>2046</v>
      </c>
      <c r="U34" s="26">
        <v>0</v>
      </c>
      <c r="V34" s="26">
        <f t="shared" si="3"/>
        <v>2430</v>
      </c>
      <c r="W34" s="26">
        <v>0</v>
      </c>
      <c r="X34" s="8">
        <f>'BCUC-MLF'!$M$7</f>
        <v>148.47999999999999</v>
      </c>
      <c r="Y34" s="8">
        <f>'BCUC-MLF'!$M$8</f>
        <v>60</v>
      </c>
      <c r="Z34" s="8">
        <f>'BCUC-MLF'!$M$9</f>
        <v>52</v>
      </c>
      <c r="AA34" s="8">
        <f>'BCUC-MLF'!$M$10</f>
        <v>57</v>
      </c>
      <c r="AB34" s="8">
        <f>'BCUC-MLF'!$M$11</f>
        <v>66</v>
      </c>
      <c r="AC34" s="35">
        <f t="shared" si="4"/>
        <v>2813.48</v>
      </c>
    </row>
    <row r="35" spans="2:29" x14ac:dyDescent="0.2">
      <c r="B35" s="7" t="s">
        <v>84</v>
      </c>
      <c r="C35" s="7"/>
      <c r="D35" s="7"/>
      <c r="E35" s="7"/>
      <c r="I35" s="7"/>
      <c r="J35" s="30">
        <v>0.215956809</v>
      </c>
      <c r="O35" s="49">
        <v>2047</v>
      </c>
      <c r="P35" s="125">
        <v>80</v>
      </c>
      <c r="Q35" s="50">
        <f t="shared" si="0"/>
        <v>30</v>
      </c>
      <c r="R35" s="51">
        <f t="shared" si="1"/>
        <v>2400</v>
      </c>
      <c r="T35" s="11">
        <f t="shared" si="2"/>
        <v>2047</v>
      </c>
      <c r="U35" s="26">
        <v>0</v>
      </c>
      <c r="V35" s="26">
        <f t="shared" si="3"/>
        <v>2400</v>
      </c>
      <c r="W35" s="26">
        <v>0</v>
      </c>
      <c r="X35" s="8">
        <f>'BCUC-MLF'!$M$7</f>
        <v>148.47999999999999</v>
      </c>
      <c r="Y35" s="8">
        <f>'BCUC-MLF'!$M$8</f>
        <v>60</v>
      </c>
      <c r="Z35" s="8">
        <f>'BCUC-MLF'!$M$9</f>
        <v>52</v>
      </c>
      <c r="AA35" s="8">
        <f>'BCUC-MLF'!$M$10</f>
        <v>57</v>
      </c>
      <c r="AB35" s="8">
        <f>'BCUC-MLF'!$M$11</f>
        <v>66</v>
      </c>
      <c r="AC35" s="35">
        <f t="shared" si="4"/>
        <v>2783.48</v>
      </c>
    </row>
    <row r="36" spans="2:29" x14ac:dyDescent="0.2">
      <c r="B36" s="7" t="s">
        <v>83</v>
      </c>
      <c r="O36" s="49">
        <v>2048</v>
      </c>
      <c r="P36" s="125">
        <v>80</v>
      </c>
      <c r="Q36" s="50">
        <f t="shared" si="0"/>
        <v>30</v>
      </c>
      <c r="R36" s="51">
        <f t="shared" si="1"/>
        <v>2400</v>
      </c>
      <c r="T36" s="11">
        <f t="shared" si="2"/>
        <v>2048</v>
      </c>
      <c r="U36" s="26">
        <v>0</v>
      </c>
      <c r="V36" s="26">
        <f t="shared" si="3"/>
        <v>2400</v>
      </c>
      <c r="W36" s="26">
        <v>0</v>
      </c>
      <c r="X36" s="8">
        <f>'BCUC-MLF'!$M$7</f>
        <v>148.47999999999999</v>
      </c>
      <c r="Y36" s="8">
        <f>'BCUC-MLF'!$M$8</f>
        <v>60</v>
      </c>
      <c r="Z36" s="8">
        <f>'BCUC-MLF'!$M$9</f>
        <v>52</v>
      </c>
      <c r="AA36" s="8">
        <f>'BCUC-MLF'!$M$10</f>
        <v>57</v>
      </c>
      <c r="AB36" s="8">
        <f>'BCUC-MLF'!$M$11</f>
        <v>66</v>
      </c>
      <c r="AC36" s="35">
        <f t="shared" si="4"/>
        <v>2783.48</v>
      </c>
    </row>
    <row r="37" spans="2:29" x14ac:dyDescent="0.2">
      <c r="B37" s="7"/>
      <c r="O37" s="49">
        <v>2049</v>
      </c>
      <c r="P37" s="125">
        <v>80</v>
      </c>
      <c r="Q37" s="50">
        <f t="shared" si="0"/>
        <v>30</v>
      </c>
      <c r="R37" s="51">
        <f t="shared" si="1"/>
        <v>2400</v>
      </c>
      <c r="T37" s="11">
        <f t="shared" si="2"/>
        <v>2049</v>
      </c>
      <c r="U37" s="26">
        <v>0</v>
      </c>
      <c r="V37" s="26">
        <f t="shared" si="3"/>
        <v>2400</v>
      </c>
      <c r="W37" s="26">
        <v>0</v>
      </c>
      <c r="X37" s="8">
        <f>'BCUC-MLF'!$M$7</f>
        <v>148.47999999999999</v>
      </c>
      <c r="Y37" s="8">
        <f>'BCUC-MLF'!$M$8</f>
        <v>60</v>
      </c>
      <c r="Z37" s="8">
        <f>'BCUC-MLF'!$M$9</f>
        <v>52</v>
      </c>
      <c r="AA37" s="8">
        <f>'BCUC-MLF'!$M$10</f>
        <v>57</v>
      </c>
      <c r="AB37" s="8">
        <f>'BCUC-MLF'!$M$11</f>
        <v>66</v>
      </c>
      <c r="AC37" s="35">
        <f t="shared" si="4"/>
        <v>2783.48</v>
      </c>
    </row>
    <row r="38" spans="2:29" x14ac:dyDescent="0.2">
      <c r="B38" s="1" t="s">
        <v>98</v>
      </c>
      <c r="O38" s="49">
        <v>2050</v>
      </c>
      <c r="P38" s="125">
        <v>80</v>
      </c>
      <c r="Q38" s="50">
        <f t="shared" si="0"/>
        <v>30</v>
      </c>
      <c r="R38" s="51">
        <f t="shared" si="1"/>
        <v>2400</v>
      </c>
      <c r="T38" s="11">
        <f t="shared" si="2"/>
        <v>2050</v>
      </c>
      <c r="U38" s="26">
        <v>0</v>
      </c>
      <c r="V38" s="26">
        <f t="shared" si="3"/>
        <v>2400</v>
      </c>
      <c r="W38" s="26">
        <v>0</v>
      </c>
      <c r="X38" s="8">
        <f>'BCUC-MLF'!$M$7</f>
        <v>148.47999999999999</v>
      </c>
      <c r="Y38" s="8">
        <f>'BCUC-MLF'!$M$8</f>
        <v>60</v>
      </c>
      <c r="Z38" s="8">
        <f>'BCUC-MLF'!$M$9</f>
        <v>52</v>
      </c>
      <c r="AA38" s="8">
        <f>'BCUC-MLF'!$M$10</f>
        <v>57</v>
      </c>
      <c r="AB38" s="8">
        <f>'BCUC-MLF'!$M$11</f>
        <v>66</v>
      </c>
      <c r="AC38" s="35">
        <f t="shared" si="4"/>
        <v>2783.48</v>
      </c>
    </row>
    <row r="39" spans="2:29" x14ac:dyDescent="0.2">
      <c r="B39" s="7" t="s">
        <v>87</v>
      </c>
      <c r="O39" s="49">
        <v>2051</v>
      </c>
      <c r="P39" s="125">
        <v>80</v>
      </c>
      <c r="Q39" s="50">
        <f t="shared" ref="Q39:Q70" si="7">$F$40</f>
        <v>30</v>
      </c>
      <c r="R39" s="51">
        <f t="shared" si="1"/>
        <v>2400</v>
      </c>
      <c r="T39" s="11">
        <f t="shared" si="2"/>
        <v>2051</v>
      </c>
      <c r="U39" s="26">
        <v>0</v>
      </c>
      <c r="V39" s="26">
        <f t="shared" si="3"/>
        <v>2400</v>
      </c>
      <c r="W39" s="26">
        <v>0</v>
      </c>
      <c r="X39" s="8">
        <f>'BCUC-MLF'!$M$7</f>
        <v>148.47999999999999</v>
      </c>
      <c r="Y39" s="8">
        <f>'BCUC-MLF'!$M$8</f>
        <v>60</v>
      </c>
      <c r="Z39" s="8">
        <f>'BCUC-MLF'!$M$9</f>
        <v>52</v>
      </c>
      <c r="AA39" s="8">
        <f>'BCUC-MLF'!$M$10</f>
        <v>57</v>
      </c>
      <c r="AB39" s="8">
        <f>'BCUC-MLF'!$M$11</f>
        <v>66</v>
      </c>
      <c r="AC39" s="35">
        <f t="shared" si="4"/>
        <v>2783.48</v>
      </c>
    </row>
    <row r="40" spans="2:29" x14ac:dyDescent="0.2">
      <c r="B40" s="7" t="s">
        <v>53</v>
      </c>
      <c r="F40" s="7">
        <v>30</v>
      </c>
      <c r="G40" t="s">
        <v>11</v>
      </c>
      <c r="O40" s="49">
        <v>2052</v>
      </c>
      <c r="P40" s="125">
        <v>80</v>
      </c>
      <c r="Q40" s="50">
        <f t="shared" si="7"/>
        <v>30</v>
      </c>
      <c r="R40" s="51">
        <f t="shared" si="1"/>
        <v>2400</v>
      </c>
      <c r="T40" s="11">
        <f t="shared" ref="T40:T71" si="8">T39+1</f>
        <v>2052</v>
      </c>
      <c r="U40" s="26">
        <v>0</v>
      </c>
      <c r="V40" s="26">
        <f t="shared" si="3"/>
        <v>2400</v>
      </c>
      <c r="W40" s="26">
        <v>0</v>
      </c>
      <c r="X40" s="8">
        <f>'BCUC-MLF'!$M$7</f>
        <v>148.47999999999999</v>
      </c>
      <c r="Y40" s="8">
        <f>'BCUC-MLF'!$M$8</f>
        <v>60</v>
      </c>
      <c r="Z40" s="8">
        <f>'BCUC-MLF'!$M$9</f>
        <v>52</v>
      </c>
      <c r="AA40" s="8">
        <f>'BCUC-MLF'!$M$10</f>
        <v>57</v>
      </c>
      <c r="AB40" s="8">
        <f>'BCUC-MLF'!$M$11</f>
        <v>66</v>
      </c>
      <c r="AC40" s="35">
        <f t="shared" si="4"/>
        <v>2783.48</v>
      </c>
    </row>
    <row r="41" spans="2:29" x14ac:dyDescent="0.2">
      <c r="B41" t="s">
        <v>89</v>
      </c>
      <c r="O41" s="49">
        <v>2053</v>
      </c>
      <c r="P41" s="125">
        <v>80</v>
      </c>
      <c r="Q41" s="50">
        <f t="shared" si="7"/>
        <v>30</v>
      </c>
      <c r="R41" s="51">
        <f t="shared" si="1"/>
        <v>2400</v>
      </c>
      <c r="T41" s="11">
        <f t="shared" si="8"/>
        <v>2053</v>
      </c>
      <c r="U41" s="26">
        <v>0</v>
      </c>
      <c r="V41" s="26">
        <f t="shared" si="3"/>
        <v>2400</v>
      </c>
      <c r="W41" s="26">
        <v>0</v>
      </c>
      <c r="X41" s="8">
        <f>'BCUC-MLF'!$M$7</f>
        <v>148.47999999999999</v>
      </c>
      <c r="Y41" s="8">
        <f>'BCUC-MLF'!$M$8</f>
        <v>60</v>
      </c>
      <c r="Z41" s="8">
        <f>'BCUC-MLF'!$M$9</f>
        <v>52</v>
      </c>
      <c r="AA41" s="8">
        <f>'BCUC-MLF'!$M$10</f>
        <v>57</v>
      </c>
      <c r="AB41" s="8">
        <f>'BCUC-MLF'!$M$11</f>
        <v>66</v>
      </c>
      <c r="AC41" s="35">
        <f t="shared" si="4"/>
        <v>2783.48</v>
      </c>
    </row>
    <row r="42" spans="2:29" x14ac:dyDescent="0.2">
      <c r="B42" t="s">
        <v>90</v>
      </c>
      <c r="O42" s="49">
        <v>2054</v>
      </c>
      <c r="P42" s="125">
        <v>80</v>
      </c>
      <c r="Q42" s="50">
        <f t="shared" si="7"/>
        <v>30</v>
      </c>
      <c r="R42" s="51">
        <f t="shared" si="1"/>
        <v>2400</v>
      </c>
      <c r="T42" s="82">
        <f t="shared" si="8"/>
        <v>2054</v>
      </c>
      <c r="U42" s="28">
        <v>0</v>
      </c>
      <c r="V42" s="28">
        <f t="shared" si="3"/>
        <v>2400</v>
      </c>
      <c r="W42" s="28">
        <v>0</v>
      </c>
      <c r="X42" s="22">
        <f>'BCUC-MLF'!$M$7</f>
        <v>148.47999999999999</v>
      </c>
      <c r="Y42" s="22">
        <f>'BCUC-MLF'!$M$8</f>
        <v>60</v>
      </c>
      <c r="Z42" s="22">
        <f>'BCUC-MLF'!$M$9</f>
        <v>52</v>
      </c>
      <c r="AA42" s="22">
        <f>'BCUC-MLF'!$M$10</f>
        <v>57</v>
      </c>
      <c r="AB42" s="22">
        <f>'BCUC-MLF'!$M$11</f>
        <v>66</v>
      </c>
      <c r="AC42" s="81">
        <f t="shared" si="4"/>
        <v>2783.48</v>
      </c>
    </row>
    <row r="43" spans="2:29" x14ac:dyDescent="0.2">
      <c r="O43" s="49">
        <v>2055</v>
      </c>
      <c r="P43" s="125">
        <v>80</v>
      </c>
      <c r="Q43" s="50">
        <f t="shared" si="7"/>
        <v>30</v>
      </c>
      <c r="R43" s="51">
        <f t="shared" si="1"/>
        <v>2400</v>
      </c>
      <c r="T43" s="21">
        <f t="shared" si="8"/>
        <v>2055</v>
      </c>
      <c r="U43" s="28">
        <v>0</v>
      </c>
      <c r="V43" s="28">
        <f t="shared" si="3"/>
        <v>2400</v>
      </c>
      <c r="W43" s="28">
        <v>0</v>
      </c>
      <c r="X43" s="22">
        <f>'BCUC-MLF'!$M$7</f>
        <v>148.47999999999999</v>
      </c>
      <c r="Y43" s="22">
        <f>'BCUC-MLF'!$M$8</f>
        <v>60</v>
      </c>
      <c r="Z43" s="22">
        <f>'BCUC-MLF'!$M$9</f>
        <v>52</v>
      </c>
      <c r="AA43" s="22">
        <f>'BCUC-MLF'!$M$10</f>
        <v>57</v>
      </c>
      <c r="AB43" s="22">
        <f>'BCUC-MLF'!$M$11</f>
        <v>66</v>
      </c>
      <c r="AC43" s="36">
        <f t="shared" si="4"/>
        <v>2783.48</v>
      </c>
    </row>
    <row r="44" spans="2:29" x14ac:dyDescent="0.2">
      <c r="O44" s="49">
        <v>2056</v>
      </c>
      <c r="P44" s="125">
        <v>80</v>
      </c>
      <c r="Q44" s="50">
        <f t="shared" si="7"/>
        <v>30</v>
      </c>
      <c r="R44" s="51">
        <f t="shared" si="1"/>
        <v>2400</v>
      </c>
      <c r="T44" s="11">
        <f t="shared" si="8"/>
        <v>2056</v>
      </c>
      <c r="U44" s="26">
        <v>0</v>
      </c>
      <c r="V44" s="26">
        <f t="shared" si="3"/>
        <v>2400</v>
      </c>
      <c r="W44" s="26">
        <v>0</v>
      </c>
      <c r="X44" s="8">
        <f>'BCUC-MLF'!$M$7</f>
        <v>148.47999999999999</v>
      </c>
      <c r="Y44" s="8">
        <f>'BCUC-MLF'!$M$8</f>
        <v>60</v>
      </c>
      <c r="Z44" s="8">
        <f>'BCUC-MLF'!$M$9</f>
        <v>52</v>
      </c>
      <c r="AA44" s="8">
        <f>'BCUC-MLF'!$M$10</f>
        <v>57</v>
      </c>
      <c r="AB44" s="8">
        <f>'BCUC-MLF'!$M$11</f>
        <v>66</v>
      </c>
      <c r="AC44" s="35">
        <f t="shared" si="4"/>
        <v>2783.48</v>
      </c>
    </row>
    <row r="45" spans="2:29" x14ac:dyDescent="0.2">
      <c r="O45" s="49">
        <v>2057</v>
      </c>
      <c r="P45" s="125">
        <v>80</v>
      </c>
      <c r="Q45" s="50">
        <f t="shared" si="7"/>
        <v>30</v>
      </c>
      <c r="R45" s="51">
        <f t="shared" si="1"/>
        <v>2400</v>
      </c>
      <c r="T45" s="11">
        <f t="shared" si="8"/>
        <v>2057</v>
      </c>
      <c r="U45" s="26">
        <v>0</v>
      </c>
      <c r="V45" s="26">
        <f t="shared" si="3"/>
        <v>2400</v>
      </c>
      <c r="W45" s="26">
        <v>0</v>
      </c>
      <c r="X45" s="8">
        <f>'BCUC-MLF'!$M$7</f>
        <v>148.47999999999999</v>
      </c>
      <c r="Y45" s="8">
        <f>'BCUC-MLF'!$M$8</f>
        <v>60</v>
      </c>
      <c r="Z45" s="8">
        <f>'BCUC-MLF'!$M$9</f>
        <v>52</v>
      </c>
      <c r="AA45" s="8">
        <f>'BCUC-MLF'!$M$10</f>
        <v>57</v>
      </c>
      <c r="AB45" s="8">
        <f>'BCUC-MLF'!$M$11</f>
        <v>66</v>
      </c>
      <c r="AC45" s="35">
        <f t="shared" si="4"/>
        <v>2783.48</v>
      </c>
    </row>
    <row r="46" spans="2:29" x14ac:dyDescent="0.2">
      <c r="O46" s="49">
        <v>2058</v>
      </c>
      <c r="P46" s="125">
        <v>80</v>
      </c>
      <c r="Q46" s="50">
        <f t="shared" si="7"/>
        <v>30</v>
      </c>
      <c r="R46" s="51">
        <f t="shared" si="1"/>
        <v>2400</v>
      </c>
      <c r="T46" s="11">
        <f t="shared" si="8"/>
        <v>2058</v>
      </c>
      <c r="U46" s="26">
        <v>0</v>
      </c>
      <c r="V46" s="26">
        <f t="shared" si="3"/>
        <v>2400</v>
      </c>
      <c r="W46" s="26">
        <v>0</v>
      </c>
      <c r="X46" s="8">
        <f>'BCUC-MLF'!$M$7</f>
        <v>148.47999999999999</v>
      </c>
      <c r="Y46" s="8">
        <f>'BCUC-MLF'!$M$8</f>
        <v>60</v>
      </c>
      <c r="Z46" s="8">
        <f>'BCUC-MLF'!$M$9</f>
        <v>52</v>
      </c>
      <c r="AA46" s="8">
        <f>'BCUC-MLF'!$M$10</f>
        <v>57</v>
      </c>
      <c r="AB46" s="8">
        <f>'BCUC-MLF'!$M$11</f>
        <v>66</v>
      </c>
      <c r="AC46" s="35">
        <f t="shared" si="4"/>
        <v>2783.48</v>
      </c>
    </row>
    <row r="47" spans="2:29" x14ac:dyDescent="0.2">
      <c r="O47" s="49">
        <v>2059</v>
      </c>
      <c r="P47" s="125">
        <v>80</v>
      </c>
      <c r="Q47" s="50">
        <f t="shared" si="7"/>
        <v>30</v>
      </c>
      <c r="R47" s="51">
        <f t="shared" si="1"/>
        <v>2400</v>
      </c>
      <c r="T47" s="11">
        <f t="shared" si="8"/>
        <v>2059</v>
      </c>
      <c r="U47" s="26">
        <v>0</v>
      </c>
      <c r="V47" s="26">
        <f t="shared" si="3"/>
        <v>2400</v>
      </c>
      <c r="W47" s="26">
        <v>0</v>
      </c>
      <c r="X47" s="8">
        <f>'BCUC-MLF'!$M$7</f>
        <v>148.47999999999999</v>
      </c>
      <c r="Y47" s="8">
        <f>'BCUC-MLF'!$M$8</f>
        <v>60</v>
      </c>
      <c r="Z47" s="8">
        <f>'BCUC-MLF'!$M$9</f>
        <v>52</v>
      </c>
      <c r="AA47" s="8">
        <f>'BCUC-MLF'!$M$10</f>
        <v>57</v>
      </c>
      <c r="AB47" s="8">
        <f>'BCUC-MLF'!$M$11</f>
        <v>66</v>
      </c>
      <c r="AC47" s="35">
        <f t="shared" si="4"/>
        <v>2783.48</v>
      </c>
    </row>
    <row r="48" spans="2:29" x14ac:dyDescent="0.2">
      <c r="O48" s="49">
        <v>2060</v>
      </c>
      <c r="P48" s="125">
        <v>80</v>
      </c>
      <c r="Q48" s="50">
        <f t="shared" si="7"/>
        <v>30</v>
      </c>
      <c r="R48" s="51">
        <f t="shared" si="1"/>
        <v>2400</v>
      </c>
      <c r="T48" s="11">
        <f t="shared" si="8"/>
        <v>2060</v>
      </c>
      <c r="U48" s="26">
        <v>0</v>
      </c>
      <c r="V48" s="26">
        <f t="shared" si="3"/>
        <v>2400</v>
      </c>
      <c r="W48" s="26">
        <v>0</v>
      </c>
      <c r="X48" s="8">
        <f>'BCUC-MLF'!$M$7</f>
        <v>148.47999999999999</v>
      </c>
      <c r="Y48" s="8">
        <f>'BCUC-MLF'!$M$8</f>
        <v>60</v>
      </c>
      <c r="Z48" s="8">
        <f>'BCUC-MLF'!$M$9</f>
        <v>52</v>
      </c>
      <c r="AA48" s="8">
        <f>'BCUC-MLF'!$M$10</f>
        <v>57</v>
      </c>
      <c r="AB48" s="8">
        <f>'BCUC-MLF'!$M$11</f>
        <v>66</v>
      </c>
      <c r="AC48" s="35">
        <f t="shared" si="4"/>
        <v>2783.48</v>
      </c>
    </row>
    <row r="49" spans="15:29" x14ac:dyDescent="0.2">
      <c r="O49" s="49">
        <v>2061</v>
      </c>
      <c r="P49" s="125">
        <v>80</v>
      </c>
      <c r="Q49" s="50">
        <f t="shared" si="7"/>
        <v>30</v>
      </c>
      <c r="R49" s="51">
        <f t="shared" si="1"/>
        <v>2400</v>
      </c>
      <c r="T49" s="11">
        <f t="shared" si="8"/>
        <v>2061</v>
      </c>
      <c r="U49" s="26">
        <v>0</v>
      </c>
      <c r="V49" s="26">
        <f t="shared" si="3"/>
        <v>2400</v>
      </c>
      <c r="W49" s="26">
        <v>0</v>
      </c>
      <c r="X49" s="8">
        <f>'BCUC-MLF'!$M$7</f>
        <v>148.47999999999999</v>
      </c>
      <c r="Y49" s="8">
        <f>'BCUC-MLF'!$M$8</f>
        <v>60</v>
      </c>
      <c r="Z49" s="8">
        <f>'BCUC-MLF'!$M$9</f>
        <v>52</v>
      </c>
      <c r="AA49" s="8">
        <f>'BCUC-MLF'!$M$10</f>
        <v>57</v>
      </c>
      <c r="AB49" s="8">
        <f>'BCUC-MLF'!$M$11</f>
        <v>66</v>
      </c>
      <c r="AC49" s="35">
        <f t="shared" si="4"/>
        <v>2783.48</v>
      </c>
    </row>
    <row r="50" spans="15:29" x14ac:dyDescent="0.2">
      <c r="O50" s="49">
        <v>2062</v>
      </c>
      <c r="P50" s="125">
        <v>80</v>
      </c>
      <c r="Q50" s="50">
        <f t="shared" si="7"/>
        <v>30</v>
      </c>
      <c r="R50" s="51">
        <f t="shared" si="1"/>
        <v>2400</v>
      </c>
      <c r="T50" s="11">
        <f t="shared" si="8"/>
        <v>2062</v>
      </c>
      <c r="U50" s="26">
        <v>0</v>
      </c>
      <c r="V50" s="26">
        <f t="shared" si="3"/>
        <v>2400</v>
      </c>
      <c r="W50" s="26">
        <v>0</v>
      </c>
      <c r="X50" s="8">
        <f>'BCUC-MLF'!$M$7</f>
        <v>148.47999999999999</v>
      </c>
      <c r="Y50" s="8">
        <f>'BCUC-MLF'!$M$8</f>
        <v>60</v>
      </c>
      <c r="Z50" s="8">
        <f>'BCUC-MLF'!$M$9</f>
        <v>52</v>
      </c>
      <c r="AA50" s="8">
        <f>'BCUC-MLF'!$M$10</f>
        <v>57</v>
      </c>
      <c r="AB50" s="8">
        <f>'BCUC-MLF'!$M$11</f>
        <v>66</v>
      </c>
      <c r="AC50" s="35">
        <f t="shared" si="4"/>
        <v>2783.48</v>
      </c>
    </row>
    <row r="51" spans="15:29" x14ac:dyDescent="0.2">
      <c r="O51" s="49">
        <v>2063</v>
      </c>
      <c r="P51" s="125">
        <v>80</v>
      </c>
      <c r="Q51" s="50">
        <f t="shared" si="7"/>
        <v>30</v>
      </c>
      <c r="R51" s="51">
        <f t="shared" si="1"/>
        <v>2400</v>
      </c>
      <c r="T51" s="11">
        <f t="shared" si="8"/>
        <v>2063</v>
      </c>
      <c r="U51" s="26">
        <v>0</v>
      </c>
      <c r="V51" s="26">
        <f t="shared" si="3"/>
        <v>2400</v>
      </c>
      <c r="W51" s="26">
        <v>0</v>
      </c>
      <c r="X51" s="8">
        <f>'BCUC-MLF'!$M$7</f>
        <v>148.47999999999999</v>
      </c>
      <c r="Y51" s="8">
        <f>'BCUC-MLF'!$M$8</f>
        <v>60</v>
      </c>
      <c r="Z51" s="8">
        <f>'BCUC-MLF'!$M$9</f>
        <v>52</v>
      </c>
      <c r="AA51" s="8">
        <f>'BCUC-MLF'!$M$10</f>
        <v>57</v>
      </c>
      <c r="AB51" s="8">
        <f>'BCUC-MLF'!$M$11</f>
        <v>66</v>
      </c>
      <c r="AC51" s="35">
        <f t="shared" si="4"/>
        <v>2783.48</v>
      </c>
    </row>
    <row r="52" spans="15:29" x14ac:dyDescent="0.2">
      <c r="O52" s="49">
        <v>2064</v>
      </c>
      <c r="P52" s="125">
        <v>80</v>
      </c>
      <c r="Q52" s="50">
        <f t="shared" si="7"/>
        <v>30</v>
      </c>
      <c r="R52" s="51">
        <f t="shared" si="1"/>
        <v>2400</v>
      </c>
      <c r="T52" s="11">
        <f t="shared" si="8"/>
        <v>2064</v>
      </c>
      <c r="U52" s="26">
        <v>0</v>
      </c>
      <c r="V52" s="26">
        <f t="shared" si="3"/>
        <v>2400</v>
      </c>
      <c r="W52" s="26">
        <v>0</v>
      </c>
      <c r="X52" s="8">
        <f>'BCUC-MLF'!$M$7</f>
        <v>148.47999999999999</v>
      </c>
      <c r="Y52" s="8">
        <f>'BCUC-MLF'!$M$8</f>
        <v>60</v>
      </c>
      <c r="Z52" s="8">
        <f>'BCUC-MLF'!$M$9</f>
        <v>52</v>
      </c>
      <c r="AA52" s="8">
        <f>'BCUC-MLF'!$M$10</f>
        <v>57</v>
      </c>
      <c r="AB52" s="8">
        <f>'BCUC-MLF'!$M$11</f>
        <v>66</v>
      </c>
      <c r="AC52" s="35">
        <f t="shared" si="4"/>
        <v>2783.48</v>
      </c>
    </row>
    <row r="53" spans="15:29" x14ac:dyDescent="0.2">
      <c r="O53" s="49">
        <v>2065</v>
      </c>
      <c r="P53" s="125">
        <v>80</v>
      </c>
      <c r="Q53" s="50">
        <f t="shared" si="7"/>
        <v>30</v>
      </c>
      <c r="R53" s="51">
        <f t="shared" si="1"/>
        <v>2400</v>
      </c>
      <c r="T53" s="11">
        <f t="shared" si="8"/>
        <v>2065</v>
      </c>
      <c r="U53" s="26">
        <v>0</v>
      </c>
      <c r="V53" s="26">
        <f t="shared" si="3"/>
        <v>2400</v>
      </c>
      <c r="W53" s="26">
        <v>0</v>
      </c>
      <c r="X53" s="8">
        <f>'BCUC-MLF'!$M$7</f>
        <v>148.47999999999999</v>
      </c>
      <c r="Y53" s="8">
        <f>'BCUC-MLF'!$M$8</f>
        <v>60</v>
      </c>
      <c r="Z53" s="8">
        <f>'BCUC-MLF'!$M$9</f>
        <v>52</v>
      </c>
      <c r="AA53" s="8">
        <f>'BCUC-MLF'!$M$10</f>
        <v>57</v>
      </c>
      <c r="AB53" s="8">
        <f>'BCUC-MLF'!$M$11</f>
        <v>66</v>
      </c>
      <c r="AC53" s="35">
        <f t="shared" si="4"/>
        <v>2783.48</v>
      </c>
    </row>
    <row r="54" spans="15:29" x14ac:dyDescent="0.2">
      <c r="O54" s="49">
        <v>2066</v>
      </c>
      <c r="P54" s="125">
        <v>80</v>
      </c>
      <c r="Q54" s="50">
        <f t="shared" si="7"/>
        <v>30</v>
      </c>
      <c r="R54" s="51">
        <f t="shared" si="1"/>
        <v>2400</v>
      </c>
      <c r="T54" s="11">
        <f t="shared" si="8"/>
        <v>2066</v>
      </c>
      <c r="U54" s="26">
        <v>0</v>
      </c>
      <c r="V54" s="26">
        <f t="shared" si="3"/>
        <v>2400</v>
      </c>
      <c r="W54" s="26">
        <v>0</v>
      </c>
      <c r="X54" s="8">
        <f>'BCUC-MLF'!$M$7</f>
        <v>148.47999999999999</v>
      </c>
      <c r="Y54" s="8">
        <f>'BCUC-MLF'!$M$8</f>
        <v>60</v>
      </c>
      <c r="Z54" s="8">
        <f>'BCUC-MLF'!$M$9</f>
        <v>52</v>
      </c>
      <c r="AA54" s="8">
        <f>'BCUC-MLF'!$M$10</f>
        <v>57</v>
      </c>
      <c r="AB54" s="8">
        <f>'BCUC-MLF'!$M$11</f>
        <v>66</v>
      </c>
      <c r="AC54" s="35">
        <f t="shared" si="4"/>
        <v>2783.48</v>
      </c>
    </row>
    <row r="55" spans="15:29" x14ac:dyDescent="0.2">
      <c r="O55" s="49">
        <v>2067</v>
      </c>
      <c r="P55" s="125">
        <v>80</v>
      </c>
      <c r="Q55" s="50">
        <f t="shared" si="7"/>
        <v>30</v>
      </c>
      <c r="R55" s="51">
        <f t="shared" si="1"/>
        <v>2400</v>
      </c>
      <c r="T55" s="11">
        <f t="shared" si="8"/>
        <v>2067</v>
      </c>
      <c r="U55" s="26">
        <v>0</v>
      </c>
      <c r="V55" s="26">
        <f t="shared" si="3"/>
        <v>2400</v>
      </c>
      <c r="W55" s="26">
        <v>0</v>
      </c>
      <c r="X55" s="8">
        <f>'BCUC-MLF'!$M$7</f>
        <v>148.47999999999999</v>
      </c>
      <c r="Y55" s="8">
        <f>'BCUC-MLF'!$M$8</f>
        <v>60</v>
      </c>
      <c r="Z55" s="8">
        <f>'BCUC-MLF'!$M$9</f>
        <v>52</v>
      </c>
      <c r="AA55" s="8">
        <f>'BCUC-MLF'!$M$10</f>
        <v>57</v>
      </c>
      <c r="AB55" s="8">
        <f>'BCUC-MLF'!$M$11</f>
        <v>66</v>
      </c>
      <c r="AC55" s="35">
        <f t="shared" si="4"/>
        <v>2783.48</v>
      </c>
    </row>
    <row r="56" spans="15:29" x14ac:dyDescent="0.2">
      <c r="O56" s="49">
        <v>2068</v>
      </c>
      <c r="P56" s="125">
        <v>80</v>
      </c>
      <c r="Q56" s="50">
        <f t="shared" si="7"/>
        <v>30</v>
      </c>
      <c r="R56" s="51">
        <f t="shared" si="1"/>
        <v>2400</v>
      </c>
      <c r="T56" s="11">
        <f t="shared" si="8"/>
        <v>2068</v>
      </c>
      <c r="U56" s="26">
        <v>0</v>
      </c>
      <c r="V56" s="26">
        <f t="shared" si="3"/>
        <v>2400</v>
      </c>
      <c r="W56" s="26">
        <v>0</v>
      </c>
      <c r="X56" s="8">
        <f>'BCUC-MLF'!$M$7</f>
        <v>148.47999999999999</v>
      </c>
      <c r="Y56" s="8">
        <f>'BCUC-MLF'!$M$8</f>
        <v>60</v>
      </c>
      <c r="Z56" s="8">
        <f>'BCUC-MLF'!$M$9</f>
        <v>52</v>
      </c>
      <c r="AA56" s="8">
        <f>'BCUC-MLF'!$M$10</f>
        <v>57</v>
      </c>
      <c r="AB56" s="8">
        <f>'BCUC-MLF'!$M$11</f>
        <v>66</v>
      </c>
      <c r="AC56" s="35">
        <f t="shared" si="4"/>
        <v>2783.48</v>
      </c>
    </row>
    <row r="57" spans="15:29" x14ac:dyDescent="0.2">
      <c r="O57" s="49">
        <v>2069</v>
      </c>
      <c r="P57" s="125">
        <v>80</v>
      </c>
      <c r="Q57" s="50">
        <f t="shared" si="7"/>
        <v>30</v>
      </c>
      <c r="R57" s="51">
        <f t="shared" si="1"/>
        <v>2400</v>
      </c>
      <c r="T57" s="11">
        <f t="shared" si="8"/>
        <v>2069</v>
      </c>
      <c r="U57" s="26">
        <v>0</v>
      </c>
      <c r="V57" s="26">
        <f t="shared" si="3"/>
        <v>2400</v>
      </c>
      <c r="W57" s="26">
        <v>0</v>
      </c>
      <c r="X57" s="8">
        <f>'BCUC-MLF'!$M$7</f>
        <v>148.47999999999999</v>
      </c>
      <c r="Y57" s="8">
        <f>'BCUC-MLF'!$M$8</f>
        <v>60</v>
      </c>
      <c r="Z57" s="8">
        <f>'BCUC-MLF'!$M$9</f>
        <v>52</v>
      </c>
      <c r="AA57" s="8">
        <f>'BCUC-MLF'!$M$10</f>
        <v>57</v>
      </c>
      <c r="AB57" s="8">
        <f>'BCUC-MLF'!$M$11</f>
        <v>66</v>
      </c>
      <c r="AC57" s="35">
        <f t="shared" si="4"/>
        <v>2783.48</v>
      </c>
    </row>
    <row r="58" spans="15:29" x14ac:dyDescent="0.2">
      <c r="O58" s="49">
        <v>2070</v>
      </c>
      <c r="P58" s="125">
        <v>80</v>
      </c>
      <c r="Q58" s="50">
        <f t="shared" si="7"/>
        <v>30</v>
      </c>
      <c r="R58" s="51">
        <f t="shared" si="1"/>
        <v>2400</v>
      </c>
      <c r="T58" s="11">
        <f t="shared" si="8"/>
        <v>2070</v>
      </c>
      <c r="U58" s="26">
        <v>0</v>
      </c>
      <c r="V58" s="26">
        <f t="shared" si="3"/>
        <v>2400</v>
      </c>
      <c r="W58" s="26">
        <v>0</v>
      </c>
      <c r="X58" s="8">
        <f>'BCUC-MLF'!$M$7</f>
        <v>148.47999999999999</v>
      </c>
      <c r="Y58" s="8">
        <f>'BCUC-MLF'!$M$8</f>
        <v>60</v>
      </c>
      <c r="Z58" s="8">
        <f>'BCUC-MLF'!$M$9</f>
        <v>52</v>
      </c>
      <c r="AA58" s="8">
        <f>'BCUC-MLF'!$M$10</f>
        <v>57</v>
      </c>
      <c r="AB58" s="8">
        <f>'BCUC-MLF'!$M$11</f>
        <v>66</v>
      </c>
      <c r="AC58" s="35">
        <f t="shared" si="4"/>
        <v>2783.48</v>
      </c>
    </row>
    <row r="59" spans="15:29" x14ac:dyDescent="0.2">
      <c r="O59" s="49">
        <v>2071</v>
      </c>
      <c r="P59" s="125">
        <v>80</v>
      </c>
      <c r="Q59" s="50">
        <f t="shared" si="7"/>
        <v>30</v>
      </c>
      <c r="R59" s="51">
        <f t="shared" si="1"/>
        <v>2400</v>
      </c>
      <c r="T59" s="11">
        <f t="shared" si="8"/>
        <v>2071</v>
      </c>
      <c r="U59" s="26">
        <v>0</v>
      </c>
      <c r="V59" s="26">
        <f t="shared" si="3"/>
        <v>2400</v>
      </c>
      <c r="W59" s="26">
        <v>0</v>
      </c>
      <c r="X59" s="8">
        <f>'BCUC-MLF'!$M$7</f>
        <v>148.47999999999999</v>
      </c>
      <c r="Y59" s="8">
        <f>'BCUC-MLF'!$M$8</f>
        <v>60</v>
      </c>
      <c r="Z59" s="8">
        <f>'BCUC-MLF'!$M$9</f>
        <v>52</v>
      </c>
      <c r="AA59" s="8">
        <f>'BCUC-MLF'!$M$10</f>
        <v>57</v>
      </c>
      <c r="AB59" s="8">
        <f>'BCUC-MLF'!$M$11</f>
        <v>66</v>
      </c>
      <c r="AC59" s="35">
        <f t="shared" si="4"/>
        <v>2783.48</v>
      </c>
    </row>
    <row r="60" spans="15:29" x14ac:dyDescent="0.2">
      <c r="O60" s="49">
        <v>2072</v>
      </c>
      <c r="P60" s="125">
        <v>80</v>
      </c>
      <c r="Q60" s="50">
        <f t="shared" si="7"/>
        <v>30</v>
      </c>
      <c r="R60" s="51">
        <f t="shared" si="1"/>
        <v>2400</v>
      </c>
      <c r="T60" s="11">
        <f t="shared" si="8"/>
        <v>2072</v>
      </c>
      <c r="U60" s="26">
        <v>0</v>
      </c>
      <c r="V60" s="26">
        <f t="shared" si="3"/>
        <v>2400</v>
      </c>
      <c r="W60" s="26">
        <v>0</v>
      </c>
      <c r="X60" s="8">
        <f>'BCUC-MLF'!$M$7</f>
        <v>148.47999999999999</v>
      </c>
      <c r="Y60" s="8">
        <f>'BCUC-MLF'!$M$8</f>
        <v>60</v>
      </c>
      <c r="Z60" s="8">
        <f>'BCUC-MLF'!$M$9</f>
        <v>52</v>
      </c>
      <c r="AA60" s="8">
        <f>'BCUC-MLF'!$M$10</f>
        <v>57</v>
      </c>
      <c r="AB60" s="8">
        <f>'BCUC-MLF'!$M$11</f>
        <v>66</v>
      </c>
      <c r="AC60" s="35">
        <f t="shared" si="4"/>
        <v>2783.48</v>
      </c>
    </row>
    <row r="61" spans="15:29" x14ac:dyDescent="0.2">
      <c r="O61" s="49">
        <v>2073</v>
      </c>
      <c r="P61" s="125">
        <v>80</v>
      </c>
      <c r="Q61" s="50">
        <f t="shared" si="7"/>
        <v>30</v>
      </c>
      <c r="R61" s="51">
        <f t="shared" si="1"/>
        <v>2400</v>
      </c>
      <c r="T61" s="11">
        <f t="shared" si="8"/>
        <v>2073</v>
      </c>
      <c r="U61" s="26">
        <v>0</v>
      </c>
      <c r="V61" s="26">
        <f t="shared" si="3"/>
        <v>2400</v>
      </c>
      <c r="W61" s="26">
        <v>0</v>
      </c>
      <c r="X61" s="8">
        <f>'BCUC-MLF'!$M$7</f>
        <v>148.47999999999999</v>
      </c>
      <c r="Y61" s="8">
        <f>'BCUC-MLF'!$M$8</f>
        <v>60</v>
      </c>
      <c r="Z61" s="8">
        <f>'BCUC-MLF'!$M$9</f>
        <v>52</v>
      </c>
      <c r="AA61" s="8">
        <f>'BCUC-MLF'!$M$10</f>
        <v>57</v>
      </c>
      <c r="AB61" s="8">
        <f>'BCUC-MLF'!$M$11</f>
        <v>66</v>
      </c>
      <c r="AC61" s="35">
        <f t="shared" si="4"/>
        <v>2783.48</v>
      </c>
    </row>
    <row r="62" spans="15:29" x14ac:dyDescent="0.2">
      <c r="O62" s="49">
        <v>2074</v>
      </c>
      <c r="P62" s="125">
        <v>80</v>
      </c>
      <c r="Q62" s="50">
        <f t="shared" si="7"/>
        <v>30</v>
      </c>
      <c r="R62" s="51">
        <f t="shared" si="1"/>
        <v>2400</v>
      </c>
      <c r="T62" s="11">
        <f t="shared" si="8"/>
        <v>2074</v>
      </c>
      <c r="U62" s="26">
        <v>0</v>
      </c>
      <c r="V62" s="26">
        <f t="shared" si="3"/>
        <v>2400</v>
      </c>
      <c r="W62" s="26">
        <v>0</v>
      </c>
      <c r="X62" s="8">
        <f>'BCUC-MLF'!$M$7</f>
        <v>148.47999999999999</v>
      </c>
      <c r="Y62" s="8">
        <f>'BCUC-MLF'!$M$8</f>
        <v>60</v>
      </c>
      <c r="Z62" s="8">
        <f>'BCUC-MLF'!$M$9</f>
        <v>52</v>
      </c>
      <c r="AA62" s="8">
        <f>'BCUC-MLF'!$M$10</f>
        <v>57</v>
      </c>
      <c r="AB62" s="8">
        <f>'BCUC-MLF'!$M$11</f>
        <v>66</v>
      </c>
      <c r="AC62" s="35">
        <f t="shared" si="4"/>
        <v>2783.48</v>
      </c>
    </row>
    <row r="63" spans="15:29" x14ac:dyDescent="0.2">
      <c r="O63" s="49">
        <v>2075</v>
      </c>
      <c r="P63" s="125">
        <v>80</v>
      </c>
      <c r="Q63" s="50">
        <f t="shared" si="7"/>
        <v>30</v>
      </c>
      <c r="R63" s="51">
        <f t="shared" si="1"/>
        <v>2400</v>
      </c>
      <c r="T63" s="11">
        <f t="shared" si="8"/>
        <v>2075</v>
      </c>
      <c r="U63" s="26">
        <v>0</v>
      </c>
      <c r="V63" s="26">
        <f t="shared" si="3"/>
        <v>2400</v>
      </c>
      <c r="W63" s="26">
        <v>0</v>
      </c>
      <c r="X63" s="8">
        <f>'BCUC-MLF'!$M$7</f>
        <v>148.47999999999999</v>
      </c>
      <c r="Y63" s="8">
        <f>'BCUC-MLF'!$M$8</f>
        <v>60</v>
      </c>
      <c r="Z63" s="8">
        <f>'BCUC-MLF'!$M$9</f>
        <v>52</v>
      </c>
      <c r="AA63" s="8">
        <f>'BCUC-MLF'!$M$10</f>
        <v>57</v>
      </c>
      <c r="AB63" s="8">
        <f>'BCUC-MLF'!$M$11</f>
        <v>66</v>
      </c>
      <c r="AC63" s="35">
        <f t="shared" si="4"/>
        <v>2783.48</v>
      </c>
    </row>
    <row r="64" spans="15:29" x14ac:dyDescent="0.2">
      <c r="O64" s="49">
        <v>2076</v>
      </c>
      <c r="P64" s="125">
        <v>80</v>
      </c>
      <c r="Q64" s="50">
        <f t="shared" si="7"/>
        <v>30</v>
      </c>
      <c r="R64" s="51">
        <f t="shared" si="1"/>
        <v>2400</v>
      </c>
      <c r="T64" s="11">
        <f t="shared" si="8"/>
        <v>2076</v>
      </c>
      <c r="U64" s="26">
        <v>0</v>
      </c>
      <c r="V64" s="26">
        <f t="shared" si="3"/>
        <v>2400</v>
      </c>
      <c r="W64" s="26">
        <v>0</v>
      </c>
      <c r="X64" s="8">
        <f>'BCUC-MLF'!$M$7</f>
        <v>148.47999999999999</v>
      </c>
      <c r="Y64" s="8">
        <f>'BCUC-MLF'!$M$8</f>
        <v>60</v>
      </c>
      <c r="Z64" s="8">
        <f>'BCUC-MLF'!$M$9</f>
        <v>52</v>
      </c>
      <c r="AA64" s="8">
        <f>'BCUC-MLF'!$M$10</f>
        <v>57</v>
      </c>
      <c r="AB64" s="8">
        <f>'BCUC-MLF'!$M$11</f>
        <v>66</v>
      </c>
      <c r="AC64" s="35">
        <f t="shared" si="4"/>
        <v>2783.48</v>
      </c>
    </row>
    <row r="65" spans="15:29" x14ac:dyDescent="0.2">
      <c r="O65" s="49">
        <v>2077</v>
      </c>
      <c r="P65" s="125">
        <v>80</v>
      </c>
      <c r="Q65" s="50">
        <f t="shared" si="7"/>
        <v>30</v>
      </c>
      <c r="R65" s="51">
        <f t="shared" si="1"/>
        <v>2400</v>
      </c>
      <c r="T65" s="11">
        <f t="shared" si="8"/>
        <v>2077</v>
      </c>
      <c r="U65" s="26">
        <v>0</v>
      </c>
      <c r="V65" s="26">
        <f t="shared" si="3"/>
        <v>2400</v>
      </c>
      <c r="W65" s="26">
        <v>0</v>
      </c>
      <c r="X65" s="8">
        <f>'BCUC-MLF'!$M$7</f>
        <v>148.47999999999999</v>
      </c>
      <c r="Y65" s="8">
        <f>'BCUC-MLF'!$M$8</f>
        <v>60</v>
      </c>
      <c r="Z65" s="8">
        <f>'BCUC-MLF'!$M$9</f>
        <v>52</v>
      </c>
      <c r="AA65" s="8">
        <f>'BCUC-MLF'!$M$10</f>
        <v>57</v>
      </c>
      <c r="AB65" s="8">
        <f>'BCUC-MLF'!$M$11</f>
        <v>66</v>
      </c>
      <c r="AC65" s="35">
        <f t="shared" si="4"/>
        <v>2783.48</v>
      </c>
    </row>
    <row r="66" spans="15:29" x14ac:dyDescent="0.2">
      <c r="O66" s="49">
        <v>2078</v>
      </c>
      <c r="P66" s="125">
        <v>80</v>
      </c>
      <c r="Q66" s="50">
        <f t="shared" si="7"/>
        <v>30</v>
      </c>
      <c r="R66" s="51">
        <f t="shared" si="1"/>
        <v>2400</v>
      </c>
      <c r="T66" s="11">
        <f t="shared" si="8"/>
        <v>2078</v>
      </c>
      <c r="U66" s="26">
        <v>0</v>
      </c>
      <c r="V66" s="26">
        <f t="shared" si="3"/>
        <v>2400</v>
      </c>
      <c r="W66" s="26">
        <v>0</v>
      </c>
      <c r="X66" s="8">
        <f>'BCUC-MLF'!$M$7</f>
        <v>148.47999999999999</v>
      </c>
      <c r="Y66" s="8">
        <f>'BCUC-MLF'!$M$8</f>
        <v>60</v>
      </c>
      <c r="Z66" s="8">
        <f>'BCUC-MLF'!$M$9</f>
        <v>52</v>
      </c>
      <c r="AA66" s="8">
        <f>'BCUC-MLF'!$M$10</f>
        <v>57</v>
      </c>
      <c r="AB66" s="8">
        <f>'BCUC-MLF'!$M$11</f>
        <v>66</v>
      </c>
      <c r="AC66" s="35">
        <f t="shared" si="4"/>
        <v>2783.48</v>
      </c>
    </row>
    <row r="67" spans="15:29" x14ac:dyDescent="0.2">
      <c r="O67" s="49">
        <v>2079</v>
      </c>
      <c r="P67" s="125">
        <v>80</v>
      </c>
      <c r="Q67" s="50">
        <f t="shared" si="7"/>
        <v>30</v>
      </c>
      <c r="R67" s="51">
        <f t="shared" si="1"/>
        <v>2400</v>
      </c>
      <c r="T67" s="11">
        <f t="shared" si="8"/>
        <v>2079</v>
      </c>
      <c r="U67" s="26">
        <v>0</v>
      </c>
      <c r="V67" s="26">
        <f t="shared" si="3"/>
        <v>2400</v>
      </c>
      <c r="W67" s="26">
        <v>0</v>
      </c>
      <c r="X67" s="8">
        <f>'BCUC-MLF'!$M$7</f>
        <v>148.47999999999999</v>
      </c>
      <c r="Y67" s="8">
        <f>'BCUC-MLF'!$M$8</f>
        <v>60</v>
      </c>
      <c r="Z67" s="8">
        <f>'BCUC-MLF'!$M$9</f>
        <v>52</v>
      </c>
      <c r="AA67" s="8">
        <f>'BCUC-MLF'!$M$10</f>
        <v>57</v>
      </c>
      <c r="AB67" s="8">
        <f>'BCUC-MLF'!$M$11</f>
        <v>66</v>
      </c>
      <c r="AC67" s="35">
        <f t="shared" si="4"/>
        <v>2783.48</v>
      </c>
    </row>
    <row r="68" spans="15:29" x14ac:dyDescent="0.2">
      <c r="O68" s="49">
        <v>2080</v>
      </c>
      <c r="P68" s="125">
        <v>80</v>
      </c>
      <c r="Q68" s="50">
        <f t="shared" si="7"/>
        <v>30</v>
      </c>
      <c r="R68" s="51">
        <f t="shared" si="1"/>
        <v>2400</v>
      </c>
      <c r="T68" s="11">
        <f t="shared" si="8"/>
        <v>2080</v>
      </c>
      <c r="U68" s="26">
        <v>0</v>
      </c>
      <c r="V68" s="26">
        <f t="shared" si="3"/>
        <v>2400</v>
      </c>
      <c r="W68" s="26">
        <v>0</v>
      </c>
      <c r="X68" s="8">
        <f>'BCUC-MLF'!$M$7</f>
        <v>148.47999999999999</v>
      </c>
      <c r="Y68" s="8">
        <f>'BCUC-MLF'!$M$8</f>
        <v>60</v>
      </c>
      <c r="Z68" s="8">
        <f>'BCUC-MLF'!$M$9</f>
        <v>52</v>
      </c>
      <c r="AA68" s="8">
        <f>'BCUC-MLF'!$M$10</f>
        <v>57</v>
      </c>
      <c r="AB68" s="8">
        <f>'BCUC-MLF'!$M$11</f>
        <v>66</v>
      </c>
      <c r="AC68" s="35">
        <f t="shared" si="4"/>
        <v>2783.48</v>
      </c>
    </row>
    <row r="69" spans="15:29" x14ac:dyDescent="0.2">
      <c r="O69" s="49">
        <v>2081</v>
      </c>
      <c r="P69" s="125">
        <v>80</v>
      </c>
      <c r="Q69" s="50">
        <f t="shared" si="7"/>
        <v>30</v>
      </c>
      <c r="R69" s="51">
        <f t="shared" si="1"/>
        <v>2400</v>
      </c>
      <c r="T69" s="11">
        <f t="shared" si="8"/>
        <v>2081</v>
      </c>
      <c r="U69" s="26">
        <v>0</v>
      </c>
      <c r="V69" s="26">
        <f t="shared" si="3"/>
        <v>2400</v>
      </c>
      <c r="W69" s="26">
        <v>0</v>
      </c>
      <c r="X69" s="8">
        <f>'BCUC-MLF'!$M$7</f>
        <v>148.47999999999999</v>
      </c>
      <c r="Y69" s="8">
        <f>'BCUC-MLF'!$M$8</f>
        <v>60</v>
      </c>
      <c r="Z69" s="8">
        <f>'BCUC-MLF'!$M$9</f>
        <v>52</v>
      </c>
      <c r="AA69" s="8">
        <f>'BCUC-MLF'!$M$10</f>
        <v>57</v>
      </c>
      <c r="AB69" s="8">
        <f>'BCUC-MLF'!$M$11</f>
        <v>66</v>
      </c>
      <c r="AC69" s="35">
        <f t="shared" si="4"/>
        <v>2783.48</v>
      </c>
    </row>
    <row r="70" spans="15:29" x14ac:dyDescent="0.2">
      <c r="O70" s="49">
        <v>2082</v>
      </c>
      <c r="P70" s="125">
        <v>80</v>
      </c>
      <c r="Q70" s="50">
        <f t="shared" si="7"/>
        <v>30</v>
      </c>
      <c r="R70" s="51">
        <f t="shared" si="1"/>
        <v>2400</v>
      </c>
      <c r="T70" s="11">
        <f t="shared" si="8"/>
        <v>2082</v>
      </c>
      <c r="U70" s="26">
        <v>0</v>
      </c>
      <c r="V70" s="26">
        <f t="shared" si="3"/>
        <v>2400</v>
      </c>
      <c r="W70" s="26">
        <v>0</v>
      </c>
      <c r="X70" s="8">
        <f>'BCUC-MLF'!$M$7</f>
        <v>148.47999999999999</v>
      </c>
      <c r="Y70" s="8">
        <f>'BCUC-MLF'!$M$8</f>
        <v>60</v>
      </c>
      <c r="Z70" s="8">
        <f>'BCUC-MLF'!$M$9</f>
        <v>52</v>
      </c>
      <c r="AA70" s="8">
        <f>'BCUC-MLF'!$M$10</f>
        <v>57</v>
      </c>
      <c r="AB70" s="8">
        <f>'BCUC-MLF'!$M$11</f>
        <v>66</v>
      </c>
      <c r="AC70" s="35">
        <f t="shared" si="4"/>
        <v>2783.48</v>
      </c>
    </row>
    <row r="71" spans="15:29" x14ac:dyDescent="0.2">
      <c r="O71" s="49">
        <v>2083</v>
      </c>
      <c r="P71" s="125">
        <v>80</v>
      </c>
      <c r="Q71" s="50">
        <f t="shared" ref="Q71:Q82" si="9">$F$40</f>
        <v>30</v>
      </c>
      <c r="R71" s="51">
        <f t="shared" si="1"/>
        <v>2400</v>
      </c>
      <c r="T71" s="11">
        <f t="shared" si="8"/>
        <v>2083</v>
      </c>
      <c r="U71" s="26">
        <v>0</v>
      </c>
      <c r="V71" s="26">
        <f t="shared" si="3"/>
        <v>2400</v>
      </c>
      <c r="W71" s="26">
        <v>0</v>
      </c>
      <c r="X71" s="8">
        <f>'BCUC-MLF'!$M$7</f>
        <v>148.47999999999999</v>
      </c>
      <c r="Y71" s="8">
        <f>'BCUC-MLF'!$M$8</f>
        <v>60</v>
      </c>
      <c r="Z71" s="8">
        <f>'BCUC-MLF'!$M$9</f>
        <v>52</v>
      </c>
      <c r="AA71" s="8">
        <f>'BCUC-MLF'!$M$10</f>
        <v>57</v>
      </c>
      <c r="AB71" s="8">
        <f>'BCUC-MLF'!$M$11</f>
        <v>66</v>
      </c>
      <c r="AC71" s="35">
        <f t="shared" si="4"/>
        <v>2783.48</v>
      </c>
    </row>
    <row r="72" spans="15:29" x14ac:dyDescent="0.2">
      <c r="O72" s="49">
        <v>2084</v>
      </c>
      <c r="P72" s="125">
        <v>80</v>
      </c>
      <c r="Q72" s="50">
        <f t="shared" si="9"/>
        <v>30</v>
      </c>
      <c r="R72" s="51">
        <f t="shared" ref="R72:R82" si="10">P72*Q72</f>
        <v>2400</v>
      </c>
      <c r="T72" s="11">
        <f t="shared" ref="T72:T82" si="11">T71+1</f>
        <v>2084</v>
      </c>
      <c r="U72" s="26">
        <v>0</v>
      </c>
      <c r="V72" s="26">
        <f t="shared" ref="V72:V82" si="12">R72</f>
        <v>2400</v>
      </c>
      <c r="W72" s="26">
        <v>0</v>
      </c>
      <c r="X72" s="8">
        <f>'BCUC-MLF'!$M$7</f>
        <v>148.47999999999999</v>
      </c>
      <c r="Y72" s="8">
        <f>'BCUC-MLF'!$M$8</f>
        <v>60</v>
      </c>
      <c r="Z72" s="8">
        <f>'BCUC-MLF'!$M$9</f>
        <v>52</v>
      </c>
      <c r="AA72" s="8">
        <f>'BCUC-MLF'!$M$10</f>
        <v>57</v>
      </c>
      <c r="AB72" s="8">
        <f>'BCUC-MLF'!$M$11</f>
        <v>66</v>
      </c>
      <c r="AC72" s="35">
        <f t="shared" ref="AC72:AC82" si="13">SUM(U72:AB72)</f>
        <v>2783.48</v>
      </c>
    </row>
    <row r="73" spans="15:29" x14ac:dyDescent="0.2">
      <c r="O73" s="49">
        <v>2085</v>
      </c>
      <c r="P73" s="125">
        <v>80</v>
      </c>
      <c r="Q73" s="50">
        <f t="shared" si="9"/>
        <v>30</v>
      </c>
      <c r="R73" s="51">
        <f t="shared" si="10"/>
        <v>2400</v>
      </c>
      <c r="T73" s="11">
        <f t="shared" si="11"/>
        <v>2085</v>
      </c>
      <c r="U73" s="26">
        <v>0</v>
      </c>
      <c r="V73" s="26">
        <f t="shared" si="12"/>
        <v>2400</v>
      </c>
      <c r="W73" s="26">
        <v>0</v>
      </c>
      <c r="X73" s="8">
        <f>'BCUC-MLF'!$M$7</f>
        <v>148.47999999999999</v>
      </c>
      <c r="Y73" s="8">
        <f>'BCUC-MLF'!$M$8</f>
        <v>60</v>
      </c>
      <c r="Z73" s="8">
        <f>'BCUC-MLF'!$M$9</f>
        <v>52</v>
      </c>
      <c r="AA73" s="8">
        <f>'BCUC-MLF'!$M$10</f>
        <v>57</v>
      </c>
      <c r="AB73" s="8">
        <f>'BCUC-MLF'!$M$11</f>
        <v>66</v>
      </c>
      <c r="AC73" s="35">
        <f t="shared" si="13"/>
        <v>2783.48</v>
      </c>
    </row>
    <row r="74" spans="15:29" x14ac:dyDescent="0.2">
      <c r="O74" s="49">
        <v>2086</v>
      </c>
      <c r="P74" s="125">
        <v>80</v>
      </c>
      <c r="Q74" s="50">
        <f t="shared" si="9"/>
        <v>30</v>
      </c>
      <c r="R74" s="51">
        <f t="shared" si="10"/>
        <v>2400</v>
      </c>
      <c r="T74" s="11">
        <f t="shared" si="11"/>
        <v>2086</v>
      </c>
      <c r="U74" s="26">
        <v>0</v>
      </c>
      <c r="V74" s="26">
        <f t="shared" si="12"/>
        <v>2400</v>
      </c>
      <c r="W74" s="26">
        <v>0</v>
      </c>
      <c r="X74" s="8">
        <f>'BCUC-MLF'!$M$7</f>
        <v>148.47999999999999</v>
      </c>
      <c r="Y74" s="8">
        <f>'BCUC-MLF'!$M$8</f>
        <v>60</v>
      </c>
      <c r="Z74" s="8">
        <f>'BCUC-MLF'!$M$9</f>
        <v>52</v>
      </c>
      <c r="AA74" s="8">
        <f>'BCUC-MLF'!$M$10</f>
        <v>57</v>
      </c>
      <c r="AB74" s="8">
        <f>'BCUC-MLF'!$M$11</f>
        <v>66</v>
      </c>
      <c r="AC74" s="35">
        <f t="shared" si="13"/>
        <v>2783.48</v>
      </c>
    </row>
    <row r="75" spans="15:29" x14ac:dyDescent="0.2">
      <c r="O75" s="49">
        <v>2087</v>
      </c>
      <c r="P75" s="125">
        <v>80</v>
      </c>
      <c r="Q75" s="50">
        <f t="shared" si="9"/>
        <v>30</v>
      </c>
      <c r="R75" s="51">
        <f t="shared" si="10"/>
        <v>2400</v>
      </c>
      <c r="T75" s="11">
        <f t="shared" si="11"/>
        <v>2087</v>
      </c>
      <c r="U75" s="26">
        <v>0</v>
      </c>
      <c r="V75" s="26">
        <f t="shared" si="12"/>
        <v>2400</v>
      </c>
      <c r="W75" s="26">
        <v>0</v>
      </c>
      <c r="X75" s="8">
        <f>'BCUC-MLF'!$M$7</f>
        <v>148.47999999999999</v>
      </c>
      <c r="Y75" s="8">
        <f>'BCUC-MLF'!$M$8</f>
        <v>60</v>
      </c>
      <c r="Z75" s="8">
        <f>'BCUC-MLF'!$M$9</f>
        <v>52</v>
      </c>
      <c r="AA75" s="8">
        <f>'BCUC-MLF'!$M$10</f>
        <v>57</v>
      </c>
      <c r="AB75" s="8">
        <f>'BCUC-MLF'!$M$11</f>
        <v>66</v>
      </c>
      <c r="AC75" s="35">
        <f t="shared" si="13"/>
        <v>2783.48</v>
      </c>
    </row>
    <row r="76" spans="15:29" x14ac:dyDescent="0.2">
      <c r="O76" s="49">
        <v>2088</v>
      </c>
      <c r="P76" s="125">
        <v>80</v>
      </c>
      <c r="Q76" s="50">
        <f t="shared" si="9"/>
        <v>30</v>
      </c>
      <c r="R76" s="51">
        <f t="shared" si="10"/>
        <v>2400</v>
      </c>
      <c r="T76" s="10">
        <f t="shared" si="11"/>
        <v>2088</v>
      </c>
      <c r="U76" s="29">
        <v>0</v>
      </c>
      <c r="V76" s="26">
        <f t="shared" si="12"/>
        <v>2400</v>
      </c>
      <c r="W76" s="26">
        <v>0</v>
      </c>
      <c r="X76" s="8">
        <f>'BCUC-MLF'!$M$7</f>
        <v>148.47999999999999</v>
      </c>
      <c r="Y76" s="8">
        <f>'BCUC-MLF'!$M$8</f>
        <v>60</v>
      </c>
      <c r="Z76" s="8">
        <f>'BCUC-MLF'!$M$9</f>
        <v>52</v>
      </c>
      <c r="AA76" s="8">
        <f>'BCUC-MLF'!$M$10</f>
        <v>57</v>
      </c>
      <c r="AB76" s="8">
        <f>'BCUC-MLF'!$M$11</f>
        <v>66</v>
      </c>
      <c r="AC76" s="110">
        <f t="shared" si="13"/>
        <v>2783.48</v>
      </c>
    </row>
    <row r="77" spans="15:29" x14ac:dyDescent="0.2">
      <c r="O77" s="49">
        <v>2089</v>
      </c>
      <c r="P77" s="125">
        <v>80</v>
      </c>
      <c r="Q77" s="50">
        <f t="shared" si="9"/>
        <v>30</v>
      </c>
      <c r="R77" s="51">
        <f t="shared" si="10"/>
        <v>2400</v>
      </c>
      <c r="T77" s="21">
        <f t="shared" si="11"/>
        <v>2089</v>
      </c>
      <c r="U77" s="22">
        <v>0</v>
      </c>
      <c r="V77" s="26">
        <f t="shared" si="12"/>
        <v>2400</v>
      </c>
      <c r="W77" s="26">
        <v>0</v>
      </c>
      <c r="X77" s="8">
        <f>'BCUC-MLF'!$M$7</f>
        <v>148.47999999999999</v>
      </c>
      <c r="Y77" s="8">
        <f>'BCUC-MLF'!$M$8</f>
        <v>60</v>
      </c>
      <c r="Z77" s="8">
        <f>'BCUC-MLF'!$M$9</f>
        <v>52</v>
      </c>
      <c r="AA77" s="8">
        <f>'BCUC-MLF'!$M$10</f>
        <v>57</v>
      </c>
      <c r="AB77" s="8">
        <f>'BCUC-MLF'!$M$11</f>
        <v>66</v>
      </c>
      <c r="AC77" s="35">
        <f t="shared" si="13"/>
        <v>2783.48</v>
      </c>
    </row>
    <row r="78" spans="15:29" x14ac:dyDescent="0.2">
      <c r="O78" s="49">
        <v>2090</v>
      </c>
      <c r="P78" s="125">
        <v>80</v>
      </c>
      <c r="Q78" s="50">
        <f t="shared" si="9"/>
        <v>30</v>
      </c>
      <c r="R78" s="51">
        <f t="shared" si="10"/>
        <v>2400</v>
      </c>
      <c r="T78" s="21">
        <f t="shared" si="11"/>
        <v>2090</v>
      </c>
      <c r="U78" s="22">
        <v>0</v>
      </c>
      <c r="V78" s="26">
        <f t="shared" si="12"/>
        <v>2400</v>
      </c>
      <c r="W78" s="26">
        <v>0</v>
      </c>
      <c r="X78" s="8">
        <f>'BCUC-MLF'!$M$7</f>
        <v>148.47999999999999</v>
      </c>
      <c r="Y78" s="8">
        <f>'BCUC-MLF'!$M$8</f>
        <v>60</v>
      </c>
      <c r="Z78" s="8">
        <f>'BCUC-MLF'!$M$9</f>
        <v>52</v>
      </c>
      <c r="AA78" s="8">
        <f>'BCUC-MLF'!$M$10</f>
        <v>57</v>
      </c>
      <c r="AB78" s="8">
        <f>'BCUC-MLF'!$M$11</f>
        <v>66</v>
      </c>
      <c r="AC78" s="35">
        <f t="shared" si="13"/>
        <v>2783.48</v>
      </c>
    </row>
    <row r="79" spans="15:29" x14ac:dyDescent="0.2">
      <c r="O79" s="49">
        <v>2091</v>
      </c>
      <c r="P79" s="125">
        <v>80</v>
      </c>
      <c r="Q79" s="50">
        <f t="shared" si="9"/>
        <v>30</v>
      </c>
      <c r="R79" s="51">
        <f t="shared" si="10"/>
        <v>2400</v>
      </c>
      <c r="T79" s="21">
        <f t="shared" si="11"/>
        <v>2091</v>
      </c>
      <c r="U79" s="22">
        <v>0</v>
      </c>
      <c r="V79" s="26">
        <f t="shared" si="12"/>
        <v>2400</v>
      </c>
      <c r="W79" s="26">
        <v>0</v>
      </c>
      <c r="X79" s="8">
        <f>'BCUC-MLF'!$M$7</f>
        <v>148.47999999999999</v>
      </c>
      <c r="Y79" s="8">
        <f>'BCUC-MLF'!$M$8</f>
        <v>60</v>
      </c>
      <c r="Z79" s="8">
        <f>'BCUC-MLF'!$M$9</f>
        <v>52</v>
      </c>
      <c r="AA79" s="8">
        <f>'BCUC-MLF'!$M$10</f>
        <v>57</v>
      </c>
      <c r="AB79" s="8">
        <f>'BCUC-MLF'!$M$11</f>
        <v>66</v>
      </c>
      <c r="AC79" s="35">
        <f t="shared" si="13"/>
        <v>2783.48</v>
      </c>
    </row>
    <row r="80" spans="15:29" x14ac:dyDescent="0.2">
      <c r="O80" s="49">
        <v>2092</v>
      </c>
      <c r="P80" s="125">
        <v>80</v>
      </c>
      <c r="Q80" s="50">
        <f t="shared" si="9"/>
        <v>30</v>
      </c>
      <c r="R80" s="51">
        <f t="shared" si="10"/>
        <v>2400</v>
      </c>
      <c r="T80" s="21">
        <f t="shared" si="11"/>
        <v>2092</v>
      </c>
      <c r="U80" s="22">
        <v>0</v>
      </c>
      <c r="V80" s="26">
        <f t="shared" si="12"/>
        <v>2400</v>
      </c>
      <c r="W80" s="26">
        <v>0</v>
      </c>
      <c r="X80" s="8">
        <f>'BCUC-MLF'!$M$7</f>
        <v>148.47999999999999</v>
      </c>
      <c r="Y80" s="8">
        <f>'BCUC-MLF'!$M$8</f>
        <v>60</v>
      </c>
      <c r="Z80" s="8">
        <f>'BCUC-MLF'!$M$9</f>
        <v>52</v>
      </c>
      <c r="AA80" s="8">
        <f>'BCUC-MLF'!$M$10</f>
        <v>57</v>
      </c>
      <c r="AB80" s="8">
        <f>'BCUC-MLF'!$M$11</f>
        <v>66</v>
      </c>
      <c r="AC80" s="35">
        <f t="shared" si="13"/>
        <v>2783.48</v>
      </c>
    </row>
    <row r="81" spans="15:29" x14ac:dyDescent="0.2">
      <c r="O81" s="49">
        <v>2093</v>
      </c>
      <c r="P81" s="125">
        <v>80</v>
      </c>
      <c r="Q81" s="50">
        <f t="shared" si="9"/>
        <v>30</v>
      </c>
      <c r="R81" s="51">
        <f t="shared" si="10"/>
        <v>2400</v>
      </c>
      <c r="T81" s="21">
        <f t="shared" si="11"/>
        <v>2093</v>
      </c>
      <c r="U81" s="22">
        <v>0</v>
      </c>
      <c r="V81" s="26">
        <f t="shared" si="12"/>
        <v>2400</v>
      </c>
      <c r="W81" s="26">
        <v>0</v>
      </c>
      <c r="X81" s="8">
        <f>'BCUC-MLF'!$M$7</f>
        <v>148.47999999999999</v>
      </c>
      <c r="Y81" s="8">
        <f>'BCUC-MLF'!$M$8</f>
        <v>60</v>
      </c>
      <c r="Z81" s="8">
        <f>'BCUC-MLF'!$M$9</f>
        <v>52</v>
      </c>
      <c r="AA81" s="8">
        <f>'BCUC-MLF'!$M$10</f>
        <v>57</v>
      </c>
      <c r="AB81" s="8">
        <f>'BCUC-MLF'!$M$11</f>
        <v>66</v>
      </c>
      <c r="AC81" s="35">
        <f t="shared" si="13"/>
        <v>2783.48</v>
      </c>
    </row>
    <row r="82" spans="15:29" ht="17" thickBot="1" x14ac:dyDescent="0.25">
      <c r="O82" s="52">
        <v>2094</v>
      </c>
      <c r="P82" s="126">
        <v>80</v>
      </c>
      <c r="Q82" s="53">
        <f t="shared" si="9"/>
        <v>30</v>
      </c>
      <c r="R82" s="54">
        <f t="shared" si="10"/>
        <v>2400</v>
      </c>
      <c r="T82" s="83">
        <f t="shared" si="11"/>
        <v>2094</v>
      </c>
      <c r="U82" s="85">
        <v>0</v>
      </c>
      <c r="V82" s="86">
        <f t="shared" si="12"/>
        <v>2400</v>
      </c>
      <c r="W82" s="86">
        <v>0</v>
      </c>
      <c r="X82" s="85">
        <f>'BCUC-MLF'!$M$7</f>
        <v>148.47999999999999</v>
      </c>
      <c r="Y82" s="85">
        <f>'BCUC-MLF'!$M$8</f>
        <v>60</v>
      </c>
      <c r="Z82" s="85">
        <f>'BCUC-MLF'!$M$9</f>
        <v>52</v>
      </c>
      <c r="AA82" s="85">
        <f>'BCUC-MLF'!$M$10</f>
        <v>57</v>
      </c>
      <c r="AB82" s="85">
        <f>'BCUC-MLF'!$M$11</f>
        <v>66</v>
      </c>
      <c r="AC82" s="79">
        <f t="shared" si="13"/>
        <v>2783.48</v>
      </c>
    </row>
    <row r="83" spans="15:29" x14ac:dyDescent="0.2">
      <c r="R83" s="140">
        <f>AVERAGE(R7:R82)</f>
        <v>2415.7894736842104</v>
      </c>
    </row>
  </sheetData>
  <phoneticPr fontId="13" type="noConversion"/>
  <pageMargins left="0.75" right="0.75" top="1" bottom="1" header="0.5" footer="0.5"/>
  <pageSetup orientation="portrait" horizontalDpi="4294967292" verticalDpi="4294967292"/>
  <ignoredErrors>
    <ignoredError sqref="I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2"/>
  <sheetViews>
    <sheetView topLeftCell="P1" workbookViewId="0">
      <pane ySplit="4" topLeftCell="A5" activePane="bottomLeft" state="frozen"/>
      <selection pane="bottomLeft" activeCell="B36" sqref="B36"/>
    </sheetView>
  </sheetViews>
  <sheetFormatPr baseColWidth="10" defaultColWidth="11" defaultRowHeight="16" x14ac:dyDescent="0.2"/>
  <cols>
    <col min="1" max="1" width="2.83203125" customWidth="1"/>
    <col min="2" max="2" width="30.83203125" customWidth="1"/>
    <col min="3" max="5" width="10.83203125" customWidth="1"/>
    <col min="6" max="13" width="12.83203125" customWidth="1"/>
    <col min="15" max="26" width="15.83203125" style="4" customWidth="1"/>
    <col min="27" max="27" width="18.83203125" style="4" customWidth="1"/>
  </cols>
  <sheetData>
    <row r="1" spans="2:27" s="3" customFormat="1" ht="19" x14ac:dyDescent="0.25">
      <c r="B1" s="43" t="s">
        <v>51</v>
      </c>
      <c r="C1" s="2" t="s">
        <v>107</v>
      </c>
      <c r="D1" s="2"/>
      <c r="E1" s="2" t="s">
        <v>52</v>
      </c>
      <c r="F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s="3" customFormat="1" ht="19" x14ac:dyDescent="0.25">
      <c r="B2" s="43"/>
      <c r="C2" s="2"/>
      <c r="D2" s="2"/>
      <c r="E2" s="2"/>
      <c r="F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s="3" customFormat="1" x14ac:dyDescent="0.2">
      <c r="B3" s="2" t="s">
        <v>48</v>
      </c>
      <c r="C3" s="2"/>
      <c r="D3" s="2"/>
      <c r="E3" s="2"/>
      <c r="F3" s="2"/>
      <c r="O3" s="2" t="s">
        <v>73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s="3" customFormat="1" ht="17" thickBot="1" x14ac:dyDescent="0.25">
      <c r="B4" s="2"/>
      <c r="C4" s="2"/>
      <c r="D4" s="2"/>
      <c r="E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38" x14ac:dyDescent="0.2">
      <c r="B5" s="74"/>
      <c r="C5" s="44" t="s">
        <v>7</v>
      </c>
      <c r="D5" s="44" t="s">
        <v>6</v>
      </c>
      <c r="E5" s="44" t="s">
        <v>8</v>
      </c>
      <c r="F5" s="67" t="s">
        <v>59</v>
      </c>
      <c r="G5" s="67" t="s">
        <v>60</v>
      </c>
      <c r="H5" s="67" t="s">
        <v>61</v>
      </c>
      <c r="I5" s="67" t="s">
        <v>62</v>
      </c>
      <c r="J5" s="67" t="s">
        <v>63</v>
      </c>
      <c r="K5" s="67" t="s">
        <v>64</v>
      </c>
      <c r="L5" s="67" t="s">
        <v>65</v>
      </c>
      <c r="M5" s="68" t="s">
        <v>66</v>
      </c>
      <c r="O5" s="40" t="s">
        <v>31</v>
      </c>
      <c r="P5" s="41" t="s">
        <v>19</v>
      </c>
      <c r="Q5" s="41" t="str">
        <f>B8</f>
        <v>Pumped Storage</v>
      </c>
      <c r="R5" s="41" t="str">
        <f>B7</f>
        <v>2017 Load Curtailment</v>
      </c>
      <c r="S5" s="41" t="str">
        <f>'BCH-LLF'!$B$9</f>
        <v>Wind - PC18</v>
      </c>
      <c r="T5" s="41" t="str">
        <f>B10</f>
        <v>Wind - PC14</v>
      </c>
      <c r="U5" s="41" t="str">
        <f>B11</f>
        <v>Wind - PC20</v>
      </c>
      <c r="V5" s="41" t="str">
        <f>B12</f>
        <v>Wind - PC48</v>
      </c>
      <c r="W5" s="41" t="str">
        <f>B13</f>
        <v>Wind - NC09</v>
      </c>
      <c r="X5" s="41" t="str">
        <f>B14</f>
        <v>Wind - PC28</v>
      </c>
      <c r="Y5" s="41" t="str">
        <f>B15</f>
        <v>Wind - PC10</v>
      </c>
      <c r="Z5" s="41" t="str">
        <f>B16</f>
        <v>Wind - PC13</v>
      </c>
      <c r="AA5" s="42" t="s">
        <v>75</v>
      </c>
    </row>
    <row r="6" spans="2:27" s="3" customFormat="1" ht="20" thickBot="1" x14ac:dyDescent="0.25">
      <c r="B6" s="58" t="s">
        <v>47</v>
      </c>
      <c r="C6" s="59" t="s">
        <v>9</v>
      </c>
      <c r="D6" s="59" t="s">
        <v>9</v>
      </c>
      <c r="E6" s="59" t="s">
        <v>10</v>
      </c>
      <c r="F6" s="59" t="s">
        <v>12</v>
      </c>
      <c r="G6" s="59" t="s">
        <v>12</v>
      </c>
      <c r="H6" s="59" t="s">
        <v>12</v>
      </c>
      <c r="I6" s="59" t="s">
        <v>12</v>
      </c>
      <c r="J6" s="59" t="s">
        <v>13</v>
      </c>
      <c r="K6" s="59" t="s">
        <v>13</v>
      </c>
      <c r="L6" s="59" t="s">
        <v>13</v>
      </c>
      <c r="M6" s="60" t="s">
        <v>13</v>
      </c>
      <c r="O6" s="94" t="s">
        <v>12</v>
      </c>
      <c r="P6" s="95" t="s">
        <v>12</v>
      </c>
      <c r="Q6" s="95" t="s">
        <v>12</v>
      </c>
      <c r="R6" s="95" t="s">
        <v>12</v>
      </c>
      <c r="S6" s="95" t="s">
        <v>12</v>
      </c>
      <c r="T6" s="95" t="s">
        <v>12</v>
      </c>
      <c r="U6" s="95" t="s">
        <v>12</v>
      </c>
      <c r="V6" s="95" t="s">
        <v>12</v>
      </c>
      <c r="W6" s="95" t="s">
        <v>12</v>
      </c>
      <c r="X6" s="95" t="s">
        <v>12</v>
      </c>
      <c r="Y6" s="95" t="s">
        <v>12</v>
      </c>
      <c r="Z6" s="95" t="s">
        <v>12</v>
      </c>
      <c r="AA6" s="96" t="s">
        <v>12</v>
      </c>
    </row>
    <row r="7" spans="2:27" x14ac:dyDescent="0.2">
      <c r="B7" s="49" t="s">
        <v>36</v>
      </c>
      <c r="C7" s="69">
        <v>85</v>
      </c>
      <c r="D7" s="69">
        <v>85</v>
      </c>
      <c r="E7" s="69">
        <v>0</v>
      </c>
      <c r="F7" s="69">
        <v>0</v>
      </c>
      <c r="G7" s="69">
        <v>0</v>
      </c>
      <c r="H7" s="69">
        <v>0</v>
      </c>
      <c r="I7" s="69">
        <f>SUM(F7:H7)</f>
        <v>0</v>
      </c>
      <c r="J7" s="69">
        <v>0</v>
      </c>
      <c r="K7" s="69">
        <v>0</v>
      </c>
      <c r="L7" s="69">
        <v>0</v>
      </c>
      <c r="M7" s="70">
        <f t="shared" ref="M7:M16" si="0">SUM(J7:L7)</f>
        <v>0</v>
      </c>
      <c r="O7" s="19">
        <v>2019</v>
      </c>
      <c r="P7" s="18">
        <f>'BCUC-MLF'!$I$22/2</f>
        <v>4777.8284423160003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34">
        <f t="shared" ref="AA7:AA38" si="1">SUM(P7:Z7)</f>
        <v>4777.8284423160003</v>
      </c>
    </row>
    <row r="8" spans="2:27" x14ac:dyDescent="0.2">
      <c r="B8" s="55" t="s">
        <v>35</v>
      </c>
      <c r="C8" s="92">
        <v>666</v>
      </c>
      <c r="D8" s="92">
        <f>C8</f>
        <v>666</v>
      </c>
      <c r="E8" s="92">
        <f>-364*$D$8/500</f>
        <v>-484.84800000000001</v>
      </c>
      <c r="F8" s="92">
        <f>2184*$D$8/1000</f>
        <v>1454.5440000000001</v>
      </c>
      <c r="G8" s="92">
        <f>6152*$D$8/1000</f>
        <v>4097.232</v>
      </c>
      <c r="H8" s="92">
        <f>1437*$D$8/1000</f>
        <v>957.04200000000003</v>
      </c>
      <c r="I8" s="92">
        <f>SUM(F8:H8)</f>
        <v>6508.8180000000002</v>
      </c>
      <c r="J8" s="92">
        <f>18*$D$8/1000</f>
        <v>11.988</v>
      </c>
      <c r="K8" s="92">
        <f>24*$D$8/1000</f>
        <v>15.984</v>
      </c>
      <c r="L8" s="92">
        <f>9*$D$8/1000</f>
        <v>5.9939999999999998</v>
      </c>
      <c r="M8" s="93">
        <f>SUM(J8:L8)</f>
        <v>33.966000000000001</v>
      </c>
      <c r="O8" s="11">
        <f t="shared" ref="O8:O39" si="2">O7+1</f>
        <v>2020</v>
      </c>
      <c r="P8" s="8">
        <f>'BCUC-MLF'!$I$22/2</f>
        <v>4777.8284423160003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35">
        <f t="shared" si="1"/>
        <v>4777.8284423160003</v>
      </c>
    </row>
    <row r="9" spans="2:27" x14ac:dyDescent="0.2">
      <c r="B9" s="49" t="s">
        <v>39</v>
      </c>
      <c r="C9" s="69">
        <v>138</v>
      </c>
      <c r="D9" s="69">
        <f>C9*0.26</f>
        <v>35.880000000000003</v>
      </c>
      <c r="E9" s="69">
        <v>524</v>
      </c>
      <c r="F9" s="69">
        <v>182</v>
      </c>
      <c r="G9" s="69">
        <v>1155</v>
      </c>
      <c r="H9" s="69">
        <v>213</v>
      </c>
      <c r="I9" s="69">
        <f t="shared" ref="I9:I16" si="3">SUM(F9:H9)</f>
        <v>1550</v>
      </c>
      <c r="J9" s="69">
        <v>20</v>
      </c>
      <c r="K9" s="69">
        <v>22</v>
      </c>
      <c r="L9" s="69">
        <v>10</v>
      </c>
      <c r="M9" s="70">
        <f t="shared" si="0"/>
        <v>52</v>
      </c>
      <c r="O9" s="11">
        <f t="shared" si="2"/>
        <v>2021</v>
      </c>
      <c r="P9" s="26">
        <f>'BCUC-MLF'!$M$22</f>
        <v>74</v>
      </c>
      <c r="Q9" s="8">
        <f>$I$8/5</f>
        <v>1301.7636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35">
        <f t="shared" si="1"/>
        <v>1375.7636</v>
      </c>
    </row>
    <row r="10" spans="2:27" x14ac:dyDescent="0.2">
      <c r="B10" s="49" t="s">
        <v>4</v>
      </c>
      <c r="C10" s="69">
        <v>144</v>
      </c>
      <c r="D10" s="69">
        <f>C10*0.26</f>
        <v>37.44</v>
      </c>
      <c r="E10" s="69">
        <v>570</v>
      </c>
      <c r="F10" s="69">
        <v>226</v>
      </c>
      <c r="G10" s="69">
        <v>1162</v>
      </c>
      <c r="H10" s="69">
        <v>224</v>
      </c>
      <c r="I10" s="69">
        <f>SUM(F10:H10)</f>
        <v>1612</v>
      </c>
      <c r="J10" s="69">
        <v>22</v>
      </c>
      <c r="K10" s="69">
        <v>24</v>
      </c>
      <c r="L10" s="69">
        <v>11</v>
      </c>
      <c r="M10" s="70">
        <f>SUM(J10:L10)</f>
        <v>57</v>
      </c>
      <c r="O10" s="11">
        <f t="shared" si="2"/>
        <v>2022</v>
      </c>
      <c r="P10" s="26">
        <f>'BCUC-MLF'!$M$22</f>
        <v>74</v>
      </c>
      <c r="Q10" s="8">
        <f>$I$8/5</f>
        <v>1301.7636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35">
        <f t="shared" si="1"/>
        <v>1375.7636</v>
      </c>
    </row>
    <row r="11" spans="2:27" x14ac:dyDescent="0.2">
      <c r="B11" s="49" t="s">
        <v>5</v>
      </c>
      <c r="C11" s="69">
        <v>158.69999999999999</v>
      </c>
      <c r="D11" s="69">
        <f>C11*0.26</f>
        <v>41.262</v>
      </c>
      <c r="E11" s="69">
        <v>594</v>
      </c>
      <c r="F11" s="69">
        <v>251</v>
      </c>
      <c r="G11" s="69">
        <v>1378</v>
      </c>
      <c r="H11" s="69">
        <v>262</v>
      </c>
      <c r="I11" s="69">
        <f>SUM(F11:H11)</f>
        <v>1891</v>
      </c>
      <c r="J11" s="69">
        <v>25</v>
      </c>
      <c r="K11" s="69">
        <v>28</v>
      </c>
      <c r="L11" s="69">
        <v>13</v>
      </c>
      <c r="M11" s="70">
        <f>SUM(J11:L11)</f>
        <v>66</v>
      </c>
      <c r="O11" s="11">
        <f t="shared" si="2"/>
        <v>2023</v>
      </c>
      <c r="P11" s="26">
        <f>'BCUC-MLF'!$M$22</f>
        <v>74</v>
      </c>
      <c r="Q11" s="8">
        <f>$I$8/5</f>
        <v>1301.7636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35">
        <f t="shared" si="1"/>
        <v>1375.7636</v>
      </c>
    </row>
    <row r="12" spans="2:27" x14ac:dyDescent="0.2">
      <c r="B12" s="49" t="s">
        <v>37</v>
      </c>
      <c r="C12" s="69">
        <v>150</v>
      </c>
      <c r="D12" s="69">
        <f t="shared" ref="D12:D13" si="4">C12*0.26</f>
        <v>39</v>
      </c>
      <c r="E12" s="69">
        <v>538</v>
      </c>
      <c r="F12" s="69">
        <v>202</v>
      </c>
      <c r="G12" s="69">
        <v>1277</v>
      </c>
      <c r="H12" s="69">
        <v>236</v>
      </c>
      <c r="I12" s="69">
        <f t="shared" si="3"/>
        <v>1715</v>
      </c>
      <c r="J12" s="69">
        <v>20</v>
      </c>
      <c r="K12" s="69">
        <v>23</v>
      </c>
      <c r="L12" s="69">
        <v>11</v>
      </c>
      <c r="M12" s="70">
        <f t="shared" si="0"/>
        <v>54</v>
      </c>
      <c r="O12" s="82">
        <f t="shared" si="2"/>
        <v>2024</v>
      </c>
      <c r="P12" s="28">
        <f>'BCUC-MLF'!$M$22</f>
        <v>74</v>
      </c>
      <c r="Q12" s="8">
        <f>$I$8/5</f>
        <v>1301.7636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81">
        <f t="shared" si="1"/>
        <v>1375.7636</v>
      </c>
    </row>
    <row r="13" spans="2:27" x14ac:dyDescent="0.2">
      <c r="B13" s="49" t="s">
        <v>38</v>
      </c>
      <c r="C13" s="69">
        <v>333</v>
      </c>
      <c r="D13" s="69">
        <f t="shared" si="4"/>
        <v>86.58</v>
      </c>
      <c r="E13" s="69">
        <v>1074</v>
      </c>
      <c r="F13" s="69">
        <v>450</v>
      </c>
      <c r="G13" s="69">
        <v>2800</v>
      </c>
      <c r="H13" s="69">
        <v>519</v>
      </c>
      <c r="I13" s="69">
        <f t="shared" si="3"/>
        <v>3769</v>
      </c>
      <c r="J13" s="69">
        <v>42</v>
      </c>
      <c r="K13" s="69">
        <v>46</v>
      </c>
      <c r="L13" s="69">
        <v>21</v>
      </c>
      <c r="M13" s="70">
        <f t="shared" si="0"/>
        <v>109</v>
      </c>
      <c r="O13" s="21">
        <f t="shared" si="2"/>
        <v>2025</v>
      </c>
      <c r="P13" s="28">
        <f>'BCUC-MLF'!$M$22</f>
        <v>74</v>
      </c>
      <c r="Q13" s="8">
        <f>$I$8/5</f>
        <v>1301.7636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36">
        <f t="shared" si="1"/>
        <v>1375.7636</v>
      </c>
    </row>
    <row r="14" spans="2:27" x14ac:dyDescent="0.2">
      <c r="B14" s="49" t="s">
        <v>40</v>
      </c>
      <c r="C14" s="69">
        <v>153</v>
      </c>
      <c r="D14" s="69">
        <f>C14*0.26</f>
        <v>39.78</v>
      </c>
      <c r="E14" s="69">
        <v>641</v>
      </c>
      <c r="F14" s="69">
        <v>219</v>
      </c>
      <c r="G14" s="69">
        <v>1210</v>
      </c>
      <c r="H14" s="69">
        <v>230</v>
      </c>
      <c r="I14" s="69">
        <f t="shared" si="3"/>
        <v>1659</v>
      </c>
      <c r="J14" s="69">
        <v>24</v>
      </c>
      <c r="K14" s="69">
        <v>27</v>
      </c>
      <c r="L14" s="69">
        <v>12</v>
      </c>
      <c r="M14" s="70">
        <f t="shared" si="0"/>
        <v>63</v>
      </c>
      <c r="O14" s="11">
        <f t="shared" si="2"/>
        <v>2026</v>
      </c>
      <c r="P14" s="26">
        <f>'BCUC-MLF'!$M$22</f>
        <v>74</v>
      </c>
      <c r="Q14" s="8">
        <f t="shared" ref="Q14:Q45" si="5">$M$8</f>
        <v>33.966000000000001</v>
      </c>
      <c r="R14" s="8">
        <v>0</v>
      </c>
      <c r="S14" s="22">
        <v>0</v>
      </c>
      <c r="T14" s="22">
        <v>0</v>
      </c>
      <c r="U14" s="8">
        <v>0</v>
      </c>
      <c r="V14" s="22">
        <v>0</v>
      </c>
      <c r="W14" s="22">
        <v>0</v>
      </c>
      <c r="X14" s="8">
        <v>0</v>
      </c>
      <c r="Y14" s="8">
        <v>0</v>
      </c>
      <c r="Z14" s="8">
        <v>0</v>
      </c>
      <c r="AA14" s="35">
        <f t="shared" si="1"/>
        <v>107.96600000000001</v>
      </c>
    </row>
    <row r="15" spans="2:27" x14ac:dyDescent="0.2">
      <c r="B15" s="49" t="s">
        <v>41</v>
      </c>
      <c r="C15" s="69">
        <v>297</v>
      </c>
      <c r="D15" s="69">
        <f>C15*0.26</f>
        <v>77.22</v>
      </c>
      <c r="E15" s="69">
        <v>1119</v>
      </c>
      <c r="F15" s="69">
        <v>389</v>
      </c>
      <c r="G15" s="69">
        <v>2303</v>
      </c>
      <c r="H15" s="69">
        <v>431</v>
      </c>
      <c r="I15" s="69">
        <f t="shared" si="3"/>
        <v>3123</v>
      </c>
      <c r="J15" s="69">
        <v>42</v>
      </c>
      <c r="K15" s="69">
        <v>46</v>
      </c>
      <c r="L15" s="69">
        <v>21</v>
      </c>
      <c r="M15" s="70">
        <f t="shared" si="0"/>
        <v>109</v>
      </c>
      <c r="O15" s="11">
        <f t="shared" si="2"/>
        <v>2027</v>
      </c>
      <c r="P15" s="26">
        <f>'BCUC-MLF'!$M$22</f>
        <v>74</v>
      </c>
      <c r="Q15" s="8">
        <f t="shared" si="5"/>
        <v>33.966000000000001</v>
      </c>
      <c r="R15" s="8">
        <v>0</v>
      </c>
      <c r="S15" s="22">
        <v>0</v>
      </c>
      <c r="T15" s="22">
        <v>0</v>
      </c>
      <c r="U15" s="8">
        <v>0</v>
      </c>
      <c r="V15" s="22">
        <v>0</v>
      </c>
      <c r="W15" s="22">
        <v>0</v>
      </c>
      <c r="X15" s="8">
        <v>0</v>
      </c>
      <c r="Y15" s="8">
        <v>0</v>
      </c>
      <c r="Z15" s="8">
        <v>0</v>
      </c>
      <c r="AA15" s="35">
        <f t="shared" si="1"/>
        <v>107.96600000000001</v>
      </c>
    </row>
    <row r="16" spans="2:27" x14ac:dyDescent="0.2">
      <c r="B16" s="49" t="s">
        <v>42</v>
      </c>
      <c r="C16" s="69">
        <v>135</v>
      </c>
      <c r="D16" s="69">
        <f>C16*0.26</f>
        <v>35.1</v>
      </c>
      <c r="E16" s="69">
        <v>577</v>
      </c>
      <c r="F16" s="69">
        <v>245</v>
      </c>
      <c r="G16" s="69">
        <v>1137</v>
      </c>
      <c r="H16" s="69">
        <v>225</v>
      </c>
      <c r="I16" s="69">
        <f t="shared" si="3"/>
        <v>1607</v>
      </c>
      <c r="J16" s="69">
        <v>23</v>
      </c>
      <c r="K16" s="69">
        <v>25</v>
      </c>
      <c r="L16" s="69">
        <v>12</v>
      </c>
      <c r="M16" s="70">
        <f t="shared" si="0"/>
        <v>60</v>
      </c>
      <c r="O16" s="11">
        <f t="shared" si="2"/>
        <v>2028</v>
      </c>
      <c r="P16" s="26">
        <f>'BCUC-MLF'!$M$22</f>
        <v>74</v>
      </c>
      <c r="Q16" s="8">
        <f t="shared" si="5"/>
        <v>33.966000000000001</v>
      </c>
      <c r="R16" s="8">
        <f>$M$7</f>
        <v>0</v>
      </c>
      <c r="S16" s="22">
        <v>0</v>
      </c>
      <c r="T16" s="8">
        <v>0</v>
      </c>
      <c r="U16" s="8">
        <v>0</v>
      </c>
      <c r="V16" s="22">
        <v>0</v>
      </c>
      <c r="W16" s="22">
        <v>0</v>
      </c>
      <c r="X16" s="8">
        <v>0</v>
      </c>
      <c r="Y16" s="8">
        <v>0</v>
      </c>
      <c r="Z16" s="8">
        <v>0</v>
      </c>
      <c r="AA16" s="35">
        <f t="shared" si="1"/>
        <v>107.96600000000001</v>
      </c>
    </row>
    <row r="17" spans="2:27" ht="17" thickBot="1" x14ac:dyDescent="0.25">
      <c r="B17" s="71" t="s">
        <v>15</v>
      </c>
      <c r="C17" s="75"/>
      <c r="D17" s="75">
        <f>SUM(D7:D16)</f>
        <v>1143.2619999999999</v>
      </c>
      <c r="E17" s="75">
        <f>SUM(E7:E16)</f>
        <v>5152.152</v>
      </c>
      <c r="F17" s="75"/>
      <c r="G17" s="75"/>
      <c r="H17" s="75"/>
      <c r="I17" s="72">
        <f>SUM(I7:I16)</f>
        <v>23434.817999999999</v>
      </c>
      <c r="J17" s="75"/>
      <c r="K17" s="75"/>
      <c r="L17" s="75"/>
      <c r="M17" s="73">
        <f>SUM(M7:M16)</f>
        <v>603.96600000000001</v>
      </c>
      <c r="O17" s="11">
        <f t="shared" si="2"/>
        <v>2029</v>
      </c>
      <c r="P17" s="26">
        <f>'BCUC-MLF'!$M$22</f>
        <v>74</v>
      </c>
      <c r="Q17" s="8">
        <f t="shared" si="5"/>
        <v>33.966000000000001</v>
      </c>
      <c r="R17" s="8">
        <f t="shared" ref="R17:R80" si="6">$M$7</f>
        <v>0</v>
      </c>
      <c r="S17" s="22">
        <v>0</v>
      </c>
      <c r="T17" s="8">
        <v>0</v>
      </c>
      <c r="U17" s="22">
        <v>0</v>
      </c>
      <c r="V17" s="22">
        <v>0</v>
      </c>
      <c r="W17" s="22">
        <v>0</v>
      </c>
      <c r="X17" s="8">
        <v>0</v>
      </c>
      <c r="Y17" s="8">
        <v>0</v>
      </c>
      <c r="Z17" s="8">
        <v>0</v>
      </c>
      <c r="AA17" s="35">
        <f t="shared" si="1"/>
        <v>107.96600000000001</v>
      </c>
    </row>
    <row r="18" spans="2:27" s="7" customFormat="1" x14ac:dyDescent="0.2">
      <c r="B18"/>
      <c r="C18"/>
      <c r="D18"/>
      <c r="E18"/>
      <c r="F18"/>
      <c r="G18"/>
      <c r="H18"/>
      <c r="I18"/>
      <c r="J18"/>
      <c r="K18"/>
      <c r="L18"/>
      <c r="M18"/>
      <c r="O18" s="82">
        <f t="shared" si="2"/>
        <v>2030</v>
      </c>
      <c r="P18" s="28">
        <f>'BCUC-MLF'!$M$22</f>
        <v>74</v>
      </c>
      <c r="Q18" s="22">
        <f t="shared" si="5"/>
        <v>33.966000000000001</v>
      </c>
      <c r="R18" s="22">
        <f t="shared" si="6"/>
        <v>0</v>
      </c>
      <c r="S18" s="22">
        <f>$I$9/5</f>
        <v>310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81">
        <f t="shared" si="1"/>
        <v>417.96600000000001</v>
      </c>
    </row>
    <row r="19" spans="2:27" s="7" customFormat="1" x14ac:dyDescent="0.2">
      <c r="B19"/>
      <c r="C19"/>
      <c r="D19"/>
      <c r="E19"/>
      <c r="F19"/>
      <c r="G19"/>
      <c r="H19"/>
      <c r="I19"/>
      <c r="J19"/>
      <c r="K19"/>
      <c r="L19"/>
      <c r="M19"/>
      <c r="O19" s="21">
        <f t="shared" si="2"/>
        <v>2031</v>
      </c>
      <c r="P19" s="28">
        <v>0</v>
      </c>
      <c r="Q19" s="22">
        <f t="shared" si="5"/>
        <v>33.966000000000001</v>
      </c>
      <c r="R19" s="22">
        <f t="shared" si="6"/>
        <v>0</v>
      </c>
      <c r="S19" s="22">
        <f t="shared" ref="S19:S22" si="7">$I$9/5</f>
        <v>310</v>
      </c>
      <c r="T19" s="8">
        <v>0</v>
      </c>
      <c r="U19" s="8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36">
        <f t="shared" si="1"/>
        <v>343.96600000000001</v>
      </c>
    </row>
    <row r="20" spans="2:27" s="7" customFormat="1" x14ac:dyDescent="0.2">
      <c r="B20" s="1" t="s">
        <v>82</v>
      </c>
      <c r="C20"/>
      <c r="D20"/>
      <c r="E20"/>
      <c r="F20"/>
      <c r="G20"/>
      <c r="H20"/>
      <c r="I20"/>
      <c r="J20"/>
      <c r="K20"/>
      <c r="L20"/>
      <c r="M20"/>
      <c r="O20" s="11">
        <f t="shared" si="2"/>
        <v>2032</v>
      </c>
      <c r="P20" s="26">
        <v>0</v>
      </c>
      <c r="Q20" s="8">
        <f t="shared" si="5"/>
        <v>33.966000000000001</v>
      </c>
      <c r="R20" s="8">
        <f t="shared" si="6"/>
        <v>0</v>
      </c>
      <c r="S20" s="22">
        <f t="shared" si="7"/>
        <v>310</v>
      </c>
      <c r="T20" s="8">
        <f>$I$10/5</f>
        <v>322.39999999999998</v>
      </c>
      <c r="U20" s="8">
        <f>I$11/5</f>
        <v>378.2</v>
      </c>
      <c r="V20" s="8">
        <v>0</v>
      </c>
      <c r="W20" s="8">
        <v>0</v>
      </c>
      <c r="X20" s="8">
        <v>0</v>
      </c>
      <c r="Y20" s="22">
        <v>0</v>
      </c>
      <c r="Z20" s="22">
        <v>0</v>
      </c>
      <c r="AA20" s="35">
        <f t="shared" si="1"/>
        <v>1044.566</v>
      </c>
    </row>
    <row r="21" spans="2:27" ht="17" thickBot="1" x14ac:dyDescent="0.25">
      <c r="O21" s="11">
        <f t="shared" si="2"/>
        <v>2033</v>
      </c>
      <c r="P21" s="26">
        <v>0</v>
      </c>
      <c r="Q21" s="8">
        <f t="shared" si="5"/>
        <v>33.966000000000001</v>
      </c>
      <c r="R21" s="8">
        <f t="shared" si="6"/>
        <v>0</v>
      </c>
      <c r="S21" s="22">
        <f t="shared" si="7"/>
        <v>310</v>
      </c>
      <c r="T21" s="8">
        <f>$I$10/5</f>
        <v>322.39999999999998</v>
      </c>
      <c r="U21" s="8">
        <f>I$11/5</f>
        <v>378.2</v>
      </c>
      <c r="V21" s="22">
        <f>$I$12/5</f>
        <v>343</v>
      </c>
      <c r="W21" s="8">
        <v>0</v>
      </c>
      <c r="X21" s="8">
        <v>0</v>
      </c>
      <c r="Y21" s="22">
        <v>0</v>
      </c>
      <c r="Z21" s="22">
        <v>0</v>
      </c>
      <c r="AA21" s="35">
        <f t="shared" si="1"/>
        <v>1387.566</v>
      </c>
    </row>
    <row r="22" spans="2:27" x14ac:dyDescent="0.2">
      <c r="B22" s="90"/>
      <c r="C22" s="91"/>
      <c r="D22" s="91"/>
      <c r="E22" s="91"/>
      <c r="F22" s="44" t="s">
        <v>25</v>
      </c>
      <c r="G22" s="44" t="s">
        <v>25</v>
      </c>
      <c r="H22" s="44" t="s">
        <v>25</v>
      </c>
      <c r="I22" s="44" t="s">
        <v>25</v>
      </c>
      <c r="J22" s="44" t="s">
        <v>28</v>
      </c>
      <c r="K22" s="44" t="s">
        <v>28</v>
      </c>
      <c r="L22" s="44" t="s">
        <v>28</v>
      </c>
      <c r="M22" s="45" t="s">
        <v>28</v>
      </c>
      <c r="O22" s="11">
        <f t="shared" si="2"/>
        <v>2034</v>
      </c>
      <c r="P22" s="26">
        <v>0</v>
      </c>
      <c r="Q22" s="8">
        <f t="shared" si="5"/>
        <v>33.966000000000001</v>
      </c>
      <c r="R22" s="8">
        <f t="shared" si="6"/>
        <v>0</v>
      </c>
      <c r="S22" s="22">
        <f t="shared" si="7"/>
        <v>310</v>
      </c>
      <c r="T22" s="22">
        <f>$I$10/5</f>
        <v>322.39999999999998</v>
      </c>
      <c r="U22" s="8">
        <f>I$11/5</f>
        <v>378.2</v>
      </c>
      <c r="V22" s="22">
        <f t="shared" ref="V22:V25" si="8">$I$12/5</f>
        <v>343</v>
      </c>
      <c r="W22" s="22">
        <f>$I$13/5</f>
        <v>753.8</v>
      </c>
      <c r="X22" s="8">
        <v>0</v>
      </c>
      <c r="Y22" s="22">
        <v>0</v>
      </c>
      <c r="Z22" s="22">
        <v>0</v>
      </c>
      <c r="AA22" s="35">
        <f t="shared" si="1"/>
        <v>2141.366</v>
      </c>
    </row>
    <row r="23" spans="2:27" x14ac:dyDescent="0.2">
      <c r="B23" s="49"/>
      <c r="C23" s="47" t="s">
        <v>7</v>
      </c>
      <c r="D23" s="47" t="s">
        <v>6</v>
      </c>
      <c r="E23" s="47" t="s">
        <v>8</v>
      </c>
      <c r="F23" s="47" t="s">
        <v>1</v>
      </c>
      <c r="G23" s="47" t="s">
        <v>2</v>
      </c>
      <c r="H23" s="47" t="s">
        <v>3</v>
      </c>
      <c r="I23" s="47" t="s">
        <v>14</v>
      </c>
      <c r="J23" s="47" t="s">
        <v>1</v>
      </c>
      <c r="K23" s="47" t="s">
        <v>2</v>
      </c>
      <c r="L23" s="47" t="s">
        <v>3</v>
      </c>
      <c r="M23" s="48" t="s">
        <v>14</v>
      </c>
      <c r="O23" s="21">
        <f t="shared" si="2"/>
        <v>2035</v>
      </c>
      <c r="P23" s="28">
        <v>0</v>
      </c>
      <c r="Q23" s="8">
        <f t="shared" si="5"/>
        <v>33.966000000000001</v>
      </c>
      <c r="R23" s="8">
        <f t="shared" si="6"/>
        <v>0</v>
      </c>
      <c r="S23" s="8">
        <f>'BCH-LLF'!$M$9</f>
        <v>52</v>
      </c>
      <c r="T23" s="8">
        <f>$I$10/5</f>
        <v>322.39999999999998</v>
      </c>
      <c r="U23" s="22">
        <f>I$11/5</f>
        <v>378.2</v>
      </c>
      <c r="V23" s="22">
        <f t="shared" si="8"/>
        <v>343</v>
      </c>
      <c r="W23" s="22">
        <f t="shared" ref="W23:W26" si="9">$I$13/5</f>
        <v>753.8</v>
      </c>
      <c r="X23" s="8">
        <v>0</v>
      </c>
      <c r="Y23" s="8">
        <v>0</v>
      </c>
      <c r="Z23" s="22">
        <v>0</v>
      </c>
      <c r="AA23" s="36">
        <f t="shared" si="1"/>
        <v>1883.366</v>
      </c>
    </row>
    <row r="24" spans="2:27" ht="17" thickBot="1" x14ac:dyDescent="0.25">
      <c r="B24" s="97" t="s">
        <v>0</v>
      </c>
      <c r="C24" s="98" t="s">
        <v>9</v>
      </c>
      <c r="D24" s="98" t="s">
        <v>9</v>
      </c>
      <c r="E24" s="98" t="s">
        <v>10</v>
      </c>
      <c r="F24" s="98" t="s">
        <v>12</v>
      </c>
      <c r="G24" s="98" t="s">
        <v>12</v>
      </c>
      <c r="H24" s="98" t="s">
        <v>12</v>
      </c>
      <c r="I24" s="98" t="s">
        <v>12</v>
      </c>
      <c r="J24" s="98" t="s">
        <v>13</v>
      </c>
      <c r="K24" s="98" t="s">
        <v>13</v>
      </c>
      <c r="L24" s="98" t="s">
        <v>13</v>
      </c>
      <c r="M24" s="99" t="s">
        <v>13</v>
      </c>
      <c r="O24" s="11">
        <f t="shared" si="2"/>
        <v>2036</v>
      </c>
      <c r="P24" s="26">
        <v>0</v>
      </c>
      <c r="Q24" s="8">
        <f t="shared" si="5"/>
        <v>33.966000000000001</v>
      </c>
      <c r="R24" s="8">
        <f t="shared" si="6"/>
        <v>0</v>
      </c>
      <c r="S24" s="8">
        <f>'BCH-LLF'!$M$9</f>
        <v>52</v>
      </c>
      <c r="T24" s="22">
        <f>$I$10/5</f>
        <v>322.39999999999998</v>
      </c>
      <c r="U24" s="22">
        <f>I$11/5</f>
        <v>378.2</v>
      </c>
      <c r="V24" s="22">
        <f t="shared" si="8"/>
        <v>343</v>
      </c>
      <c r="W24" s="22">
        <f t="shared" si="9"/>
        <v>753.8</v>
      </c>
      <c r="X24" s="8">
        <f>$I$14/5</f>
        <v>331.8</v>
      </c>
      <c r="Y24" s="8">
        <v>0</v>
      </c>
      <c r="Z24" s="8">
        <v>0</v>
      </c>
      <c r="AA24" s="35">
        <f t="shared" si="1"/>
        <v>2215.1660000000002</v>
      </c>
    </row>
    <row r="25" spans="2:27" ht="17" thickBot="1" x14ac:dyDescent="0.25">
      <c r="B25" s="104" t="s">
        <v>21</v>
      </c>
      <c r="C25" s="105">
        <v>0</v>
      </c>
      <c r="D25" s="105">
        <v>0</v>
      </c>
      <c r="E25" s="105">
        <v>0</v>
      </c>
      <c r="F25" s="106">
        <f>F28*$J$40</f>
        <v>2106.4427149859998</v>
      </c>
      <c r="G25" s="106">
        <f>G28*$J$40</f>
        <v>6046.1427815730003</v>
      </c>
      <c r="H25" s="106">
        <f>H28*$J$40</f>
        <v>1403.071388073</v>
      </c>
      <c r="I25" s="106">
        <f>SUM(F25:H25)</f>
        <v>9555.6568846320006</v>
      </c>
      <c r="J25" s="106">
        <f>J28</f>
        <v>25</v>
      </c>
      <c r="K25" s="106">
        <f>K28</f>
        <v>29</v>
      </c>
      <c r="L25" s="106">
        <f>L28</f>
        <v>20</v>
      </c>
      <c r="M25" s="106">
        <f>M28</f>
        <v>74</v>
      </c>
      <c r="O25" s="11">
        <f t="shared" si="2"/>
        <v>2037</v>
      </c>
      <c r="P25" s="26">
        <v>0</v>
      </c>
      <c r="Q25" s="8">
        <f t="shared" si="5"/>
        <v>33.966000000000001</v>
      </c>
      <c r="R25" s="8">
        <f t="shared" si="6"/>
        <v>0</v>
      </c>
      <c r="S25" s="8">
        <f>'BCH-LLF'!$M$9</f>
        <v>52</v>
      </c>
      <c r="T25" s="8">
        <f t="shared" ref="T25:T56" si="10">$M$10</f>
        <v>57</v>
      </c>
      <c r="U25" s="8">
        <f t="shared" ref="U25:U56" si="11">$M$11</f>
        <v>66</v>
      </c>
      <c r="V25" s="22">
        <f t="shared" si="8"/>
        <v>343</v>
      </c>
      <c r="W25" s="22">
        <f t="shared" si="9"/>
        <v>753.8</v>
      </c>
      <c r="X25" s="22">
        <f t="shared" ref="X25:X28" si="12">$I$14/5</f>
        <v>331.8</v>
      </c>
      <c r="Y25" s="8">
        <v>0</v>
      </c>
      <c r="Z25" s="8">
        <v>0</v>
      </c>
      <c r="AA25" s="35">
        <f t="shared" si="1"/>
        <v>1637.566</v>
      </c>
    </row>
    <row r="26" spans="2:27" ht="17" thickBot="1" x14ac:dyDescent="0.25">
      <c r="B26" s="100" t="s">
        <v>15</v>
      </c>
      <c r="C26" s="101"/>
      <c r="D26" s="101"/>
      <c r="E26" s="101"/>
      <c r="F26" s="101"/>
      <c r="G26" s="101"/>
      <c r="H26" s="101"/>
      <c r="I26" s="102">
        <f>SUM(I25:I25)</f>
        <v>9555.6568846320006</v>
      </c>
      <c r="J26" s="101"/>
      <c r="K26" s="101"/>
      <c r="L26" s="101"/>
      <c r="M26" s="103">
        <f>SUM(M25:M25)</f>
        <v>74</v>
      </c>
      <c r="O26" s="11">
        <f t="shared" si="2"/>
        <v>2038</v>
      </c>
      <c r="P26" s="26">
        <v>0</v>
      </c>
      <c r="Q26" s="8">
        <f t="shared" si="5"/>
        <v>33.966000000000001</v>
      </c>
      <c r="R26" s="8">
        <f t="shared" si="6"/>
        <v>0</v>
      </c>
      <c r="S26" s="8">
        <f>'BCH-LLF'!$M$9</f>
        <v>52</v>
      </c>
      <c r="T26" s="8">
        <f t="shared" si="10"/>
        <v>57</v>
      </c>
      <c r="U26" s="8">
        <f t="shared" si="11"/>
        <v>66</v>
      </c>
      <c r="V26" s="8">
        <f t="shared" ref="V26:V81" si="13">$M$12</f>
        <v>54</v>
      </c>
      <c r="W26" s="22">
        <f t="shared" si="9"/>
        <v>753.8</v>
      </c>
      <c r="X26" s="22">
        <f t="shared" si="12"/>
        <v>331.8</v>
      </c>
      <c r="Y26" s="22">
        <f>$I$15/5</f>
        <v>624.6</v>
      </c>
      <c r="Z26" s="8">
        <v>0</v>
      </c>
      <c r="AA26" s="35">
        <f t="shared" si="1"/>
        <v>1973.1660000000002</v>
      </c>
    </row>
    <row r="27" spans="2:27" x14ac:dyDescent="0.2">
      <c r="O27" s="11">
        <f t="shared" si="2"/>
        <v>2039</v>
      </c>
      <c r="P27" s="26">
        <v>0</v>
      </c>
      <c r="Q27" s="8">
        <f t="shared" si="5"/>
        <v>33.966000000000001</v>
      </c>
      <c r="R27" s="8">
        <f t="shared" si="6"/>
        <v>0</v>
      </c>
      <c r="S27" s="8">
        <f>'BCH-LLF'!$M$9</f>
        <v>52</v>
      </c>
      <c r="T27" s="8">
        <f t="shared" si="10"/>
        <v>57</v>
      </c>
      <c r="U27" s="8">
        <f t="shared" si="11"/>
        <v>66</v>
      </c>
      <c r="V27" s="8">
        <f t="shared" si="13"/>
        <v>54</v>
      </c>
      <c r="W27" s="8">
        <f t="shared" ref="W27:W81" si="14">$M$13</f>
        <v>109</v>
      </c>
      <c r="X27" s="8">
        <f t="shared" si="12"/>
        <v>331.8</v>
      </c>
      <c r="Y27" s="22">
        <f t="shared" ref="Y27:Y30" si="15">$I$15/5</f>
        <v>624.6</v>
      </c>
      <c r="Z27" s="8">
        <v>0</v>
      </c>
      <c r="AA27" s="35">
        <f t="shared" si="1"/>
        <v>1328.366</v>
      </c>
    </row>
    <row r="28" spans="2:27" x14ac:dyDescent="0.2">
      <c r="B28" s="49" t="s">
        <v>20</v>
      </c>
      <c r="C28" s="50">
        <v>1132</v>
      </c>
      <c r="D28" s="50">
        <v>1132</v>
      </c>
      <c r="E28" s="50">
        <v>5286</v>
      </c>
      <c r="F28" s="50">
        <v>9754</v>
      </c>
      <c r="G28" s="50">
        <v>27997</v>
      </c>
      <c r="H28" s="50">
        <v>6497</v>
      </c>
      <c r="I28" s="69">
        <f>SUM(F28:H28)</f>
        <v>44248</v>
      </c>
      <c r="J28" s="50">
        <v>25</v>
      </c>
      <c r="K28" s="50">
        <v>29</v>
      </c>
      <c r="L28" s="50">
        <v>20</v>
      </c>
      <c r="M28" s="70">
        <f>SUM(J28:L28)</f>
        <v>74</v>
      </c>
      <c r="O28" s="11">
        <f t="shared" si="2"/>
        <v>2040</v>
      </c>
      <c r="P28" s="26">
        <v>0</v>
      </c>
      <c r="Q28" s="8">
        <f t="shared" si="5"/>
        <v>33.966000000000001</v>
      </c>
      <c r="R28" s="8">
        <f t="shared" si="6"/>
        <v>0</v>
      </c>
      <c r="S28" s="8">
        <f>'BCH-LLF'!$M$9</f>
        <v>52</v>
      </c>
      <c r="T28" s="8">
        <f t="shared" si="10"/>
        <v>57</v>
      </c>
      <c r="U28" s="8">
        <f t="shared" si="11"/>
        <v>66</v>
      </c>
      <c r="V28" s="8">
        <f t="shared" si="13"/>
        <v>54</v>
      </c>
      <c r="W28" s="8">
        <f t="shared" si="14"/>
        <v>109</v>
      </c>
      <c r="X28" s="8">
        <f t="shared" si="12"/>
        <v>331.8</v>
      </c>
      <c r="Y28" s="22">
        <f t="shared" si="15"/>
        <v>624.6</v>
      </c>
      <c r="Z28" s="22">
        <f>$I$16/5</f>
        <v>321.39999999999998</v>
      </c>
      <c r="AA28" s="35">
        <f t="shared" si="1"/>
        <v>1649.7660000000001</v>
      </c>
    </row>
    <row r="29" spans="2:27" x14ac:dyDescent="0.2">
      <c r="O29" s="11">
        <f t="shared" si="2"/>
        <v>2041</v>
      </c>
      <c r="P29" s="26">
        <v>0</v>
      </c>
      <c r="Q29" s="8">
        <f t="shared" si="5"/>
        <v>33.966000000000001</v>
      </c>
      <c r="R29" s="8">
        <f t="shared" si="6"/>
        <v>0</v>
      </c>
      <c r="S29" s="8">
        <f>'BCH-LLF'!$M$9</f>
        <v>52</v>
      </c>
      <c r="T29" s="8">
        <f t="shared" si="10"/>
        <v>57</v>
      </c>
      <c r="U29" s="8">
        <f t="shared" si="11"/>
        <v>66</v>
      </c>
      <c r="V29" s="8">
        <f t="shared" si="13"/>
        <v>54</v>
      </c>
      <c r="W29" s="8">
        <f t="shared" si="14"/>
        <v>109</v>
      </c>
      <c r="X29" s="8">
        <f t="shared" ref="X29:X82" si="16">$M$14</f>
        <v>63</v>
      </c>
      <c r="Y29" s="22">
        <f t="shared" si="15"/>
        <v>624.6</v>
      </c>
      <c r="Z29" s="22">
        <f t="shared" ref="Z29:Z32" si="17">$I$16/5</f>
        <v>321.39999999999998</v>
      </c>
      <c r="AA29" s="35">
        <f t="shared" si="1"/>
        <v>1380.9659999999999</v>
      </c>
    </row>
    <row r="30" spans="2:27" x14ac:dyDescent="0.2">
      <c r="B30" s="1" t="s">
        <v>93</v>
      </c>
      <c r="O30" s="11">
        <f t="shared" si="2"/>
        <v>2042</v>
      </c>
      <c r="P30" s="26">
        <v>0</v>
      </c>
      <c r="Q30" s="8">
        <f t="shared" si="5"/>
        <v>33.966000000000001</v>
      </c>
      <c r="R30" s="8">
        <f t="shared" si="6"/>
        <v>0</v>
      </c>
      <c r="S30" s="8">
        <f>'BCH-LLF'!$M$9</f>
        <v>52</v>
      </c>
      <c r="T30" s="8">
        <f t="shared" si="10"/>
        <v>57</v>
      </c>
      <c r="U30" s="8">
        <f t="shared" si="11"/>
        <v>66</v>
      </c>
      <c r="V30" s="8">
        <f t="shared" si="13"/>
        <v>54</v>
      </c>
      <c r="W30" s="8">
        <f t="shared" si="14"/>
        <v>109</v>
      </c>
      <c r="X30" s="8">
        <f t="shared" si="16"/>
        <v>63</v>
      </c>
      <c r="Y30" s="22">
        <f t="shared" si="15"/>
        <v>624.6</v>
      </c>
      <c r="Z30" s="22">
        <f t="shared" si="17"/>
        <v>321.39999999999998</v>
      </c>
      <c r="AA30" s="35">
        <f t="shared" si="1"/>
        <v>1380.9659999999999</v>
      </c>
    </row>
    <row r="31" spans="2:27" x14ac:dyDescent="0.2">
      <c r="B31" s="9" t="s">
        <v>68</v>
      </c>
      <c r="K31" s="7"/>
      <c r="L31" s="7"/>
      <c r="M31" s="7"/>
      <c r="O31" s="11">
        <f t="shared" si="2"/>
        <v>2043</v>
      </c>
      <c r="P31" s="26">
        <v>0</v>
      </c>
      <c r="Q31" s="8">
        <f t="shared" si="5"/>
        <v>33.966000000000001</v>
      </c>
      <c r="R31" s="8">
        <f t="shared" si="6"/>
        <v>0</v>
      </c>
      <c r="S31" s="8">
        <f>'BCH-LLF'!$M$9</f>
        <v>52</v>
      </c>
      <c r="T31" s="8">
        <f t="shared" si="10"/>
        <v>57</v>
      </c>
      <c r="U31" s="8">
        <f t="shared" si="11"/>
        <v>66</v>
      </c>
      <c r="V31" s="8">
        <f t="shared" si="13"/>
        <v>54</v>
      </c>
      <c r="W31" s="8">
        <f t="shared" si="14"/>
        <v>109</v>
      </c>
      <c r="X31" s="8">
        <f t="shared" si="16"/>
        <v>63</v>
      </c>
      <c r="Y31" s="8">
        <f t="shared" ref="Y31:Y82" si="18">$M$15</f>
        <v>109</v>
      </c>
      <c r="Z31" s="22">
        <f t="shared" si="17"/>
        <v>321.39999999999998</v>
      </c>
      <c r="AA31" s="35">
        <f t="shared" si="1"/>
        <v>865.36599999999999</v>
      </c>
    </row>
    <row r="32" spans="2:27" x14ac:dyDescent="0.2">
      <c r="B32" s="9" t="s">
        <v>67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11">
        <f t="shared" si="2"/>
        <v>2044</v>
      </c>
      <c r="P32" s="26">
        <v>0</v>
      </c>
      <c r="Q32" s="8">
        <f t="shared" si="5"/>
        <v>33.966000000000001</v>
      </c>
      <c r="R32" s="8">
        <f t="shared" si="6"/>
        <v>0</v>
      </c>
      <c r="S32" s="8">
        <f>'BCH-LLF'!$M$9</f>
        <v>52</v>
      </c>
      <c r="T32" s="8">
        <f t="shared" si="10"/>
        <v>57</v>
      </c>
      <c r="U32" s="8">
        <f t="shared" si="11"/>
        <v>66</v>
      </c>
      <c r="V32" s="8">
        <f t="shared" si="13"/>
        <v>54</v>
      </c>
      <c r="W32" s="8">
        <f t="shared" si="14"/>
        <v>109</v>
      </c>
      <c r="X32" s="8">
        <f t="shared" si="16"/>
        <v>63</v>
      </c>
      <c r="Y32" s="8">
        <f t="shared" si="18"/>
        <v>109</v>
      </c>
      <c r="Z32" s="22">
        <f t="shared" si="17"/>
        <v>321.39999999999998</v>
      </c>
      <c r="AA32" s="35">
        <f t="shared" si="1"/>
        <v>865.36599999999999</v>
      </c>
    </row>
    <row r="33" spans="2:27" x14ac:dyDescent="0.2">
      <c r="B33" s="9" t="s">
        <v>69</v>
      </c>
      <c r="C33" s="7"/>
      <c r="D33" s="7"/>
      <c r="E33" s="7"/>
      <c r="I33" s="7"/>
      <c r="J33" s="7"/>
      <c r="K33" s="7"/>
      <c r="L33" s="7"/>
      <c r="M33" s="7"/>
      <c r="O33" s="11">
        <f t="shared" si="2"/>
        <v>2045</v>
      </c>
      <c r="P33" s="26">
        <v>0</v>
      </c>
      <c r="Q33" s="8">
        <f t="shared" si="5"/>
        <v>33.966000000000001</v>
      </c>
      <c r="R33" s="8">
        <f t="shared" si="6"/>
        <v>0</v>
      </c>
      <c r="S33" s="8">
        <f>'BCH-LLF'!$M$9</f>
        <v>52</v>
      </c>
      <c r="T33" s="8">
        <f t="shared" si="10"/>
        <v>57</v>
      </c>
      <c r="U33" s="8">
        <f t="shared" si="11"/>
        <v>66</v>
      </c>
      <c r="V33" s="8">
        <f t="shared" si="13"/>
        <v>54</v>
      </c>
      <c r="W33" s="8">
        <f t="shared" si="14"/>
        <v>109</v>
      </c>
      <c r="X33" s="8">
        <f t="shared" si="16"/>
        <v>63</v>
      </c>
      <c r="Y33" s="8">
        <f t="shared" si="18"/>
        <v>109</v>
      </c>
      <c r="Z33" s="8">
        <f t="shared" ref="Z33:Z82" si="19">$M$16</f>
        <v>60</v>
      </c>
      <c r="AA33" s="35">
        <f t="shared" si="1"/>
        <v>603.96600000000001</v>
      </c>
    </row>
    <row r="34" spans="2:27" x14ac:dyDescent="0.2">
      <c r="B34" s="9" t="s">
        <v>126</v>
      </c>
      <c r="O34" s="11">
        <f t="shared" si="2"/>
        <v>2046</v>
      </c>
      <c r="P34" s="26">
        <v>0</v>
      </c>
      <c r="Q34" s="8">
        <f t="shared" si="5"/>
        <v>33.966000000000001</v>
      </c>
      <c r="R34" s="8">
        <f t="shared" si="6"/>
        <v>0</v>
      </c>
      <c r="S34" s="8">
        <f>'BCH-LLF'!$M$9</f>
        <v>52</v>
      </c>
      <c r="T34" s="8">
        <f t="shared" si="10"/>
        <v>57</v>
      </c>
      <c r="U34" s="8">
        <f t="shared" si="11"/>
        <v>66</v>
      </c>
      <c r="V34" s="8">
        <f t="shared" si="13"/>
        <v>54</v>
      </c>
      <c r="W34" s="8">
        <f t="shared" si="14"/>
        <v>109</v>
      </c>
      <c r="X34" s="8">
        <f t="shared" si="16"/>
        <v>63</v>
      </c>
      <c r="Y34" s="8">
        <f t="shared" si="18"/>
        <v>109</v>
      </c>
      <c r="Z34" s="8">
        <f t="shared" si="19"/>
        <v>60</v>
      </c>
      <c r="AA34" s="35">
        <f t="shared" si="1"/>
        <v>603.96600000000001</v>
      </c>
    </row>
    <row r="35" spans="2:27" x14ac:dyDescent="0.2">
      <c r="B35" s="9" t="s">
        <v>71</v>
      </c>
      <c r="O35" s="11">
        <f t="shared" si="2"/>
        <v>2047</v>
      </c>
      <c r="P35" s="26">
        <v>0</v>
      </c>
      <c r="Q35" s="8">
        <f t="shared" si="5"/>
        <v>33.966000000000001</v>
      </c>
      <c r="R35" s="8">
        <f t="shared" si="6"/>
        <v>0</v>
      </c>
      <c r="S35" s="8">
        <f>'BCH-LLF'!$M$9</f>
        <v>52</v>
      </c>
      <c r="T35" s="8">
        <f t="shared" si="10"/>
        <v>57</v>
      </c>
      <c r="U35" s="8">
        <f t="shared" si="11"/>
        <v>66</v>
      </c>
      <c r="V35" s="8">
        <f t="shared" si="13"/>
        <v>54</v>
      </c>
      <c r="W35" s="8">
        <f t="shared" si="14"/>
        <v>109</v>
      </c>
      <c r="X35" s="8">
        <f t="shared" si="16"/>
        <v>63</v>
      </c>
      <c r="Y35" s="8">
        <f t="shared" si="18"/>
        <v>109</v>
      </c>
      <c r="Z35" s="8">
        <f t="shared" si="19"/>
        <v>60</v>
      </c>
      <c r="AA35" s="35">
        <f t="shared" si="1"/>
        <v>603.96600000000001</v>
      </c>
    </row>
    <row r="36" spans="2:27" x14ac:dyDescent="0.2">
      <c r="B36" t="s">
        <v>97</v>
      </c>
      <c r="O36" s="11">
        <f t="shared" si="2"/>
        <v>2048</v>
      </c>
      <c r="P36" s="26">
        <v>0</v>
      </c>
      <c r="Q36" s="8">
        <f t="shared" si="5"/>
        <v>33.966000000000001</v>
      </c>
      <c r="R36" s="8">
        <f t="shared" si="6"/>
        <v>0</v>
      </c>
      <c r="S36" s="8">
        <f>'BCH-LLF'!$M$9</f>
        <v>52</v>
      </c>
      <c r="T36" s="8">
        <f t="shared" si="10"/>
        <v>57</v>
      </c>
      <c r="U36" s="8">
        <f t="shared" si="11"/>
        <v>66</v>
      </c>
      <c r="V36" s="8">
        <f t="shared" si="13"/>
        <v>54</v>
      </c>
      <c r="W36" s="8">
        <f t="shared" si="14"/>
        <v>109</v>
      </c>
      <c r="X36" s="8">
        <f t="shared" si="16"/>
        <v>63</v>
      </c>
      <c r="Y36" s="8">
        <f t="shared" si="18"/>
        <v>109</v>
      </c>
      <c r="Z36" s="8">
        <f t="shared" si="19"/>
        <v>60</v>
      </c>
      <c r="AA36" s="35">
        <f t="shared" si="1"/>
        <v>603.96600000000001</v>
      </c>
    </row>
    <row r="37" spans="2:27" x14ac:dyDescent="0.2">
      <c r="B37" s="9" t="s">
        <v>70</v>
      </c>
      <c r="O37" s="11">
        <f t="shared" si="2"/>
        <v>2049</v>
      </c>
      <c r="P37" s="26">
        <v>0</v>
      </c>
      <c r="Q37" s="8">
        <f t="shared" si="5"/>
        <v>33.966000000000001</v>
      </c>
      <c r="R37" s="8">
        <f t="shared" si="6"/>
        <v>0</v>
      </c>
      <c r="S37" s="8">
        <f>'BCH-LLF'!$M$9</f>
        <v>52</v>
      </c>
      <c r="T37" s="8">
        <f t="shared" si="10"/>
        <v>57</v>
      </c>
      <c r="U37" s="8">
        <f t="shared" si="11"/>
        <v>66</v>
      </c>
      <c r="V37" s="8">
        <f t="shared" si="13"/>
        <v>54</v>
      </c>
      <c r="W37" s="8">
        <f t="shared" si="14"/>
        <v>109</v>
      </c>
      <c r="X37" s="8">
        <f t="shared" si="16"/>
        <v>63</v>
      </c>
      <c r="Y37" s="8">
        <f t="shared" si="18"/>
        <v>109</v>
      </c>
      <c r="Z37" s="8">
        <f t="shared" si="19"/>
        <v>60</v>
      </c>
      <c r="AA37" s="35">
        <f t="shared" si="1"/>
        <v>603.96600000000001</v>
      </c>
    </row>
    <row r="38" spans="2:27" x14ac:dyDescent="0.2">
      <c r="B38" s="9"/>
      <c r="O38" s="11">
        <f t="shared" si="2"/>
        <v>2050</v>
      </c>
      <c r="P38" s="26">
        <v>0</v>
      </c>
      <c r="Q38" s="8">
        <f t="shared" si="5"/>
        <v>33.966000000000001</v>
      </c>
      <c r="R38" s="8">
        <f t="shared" si="6"/>
        <v>0</v>
      </c>
      <c r="S38" s="8">
        <f>'BCH-LLF'!$M$9</f>
        <v>52</v>
      </c>
      <c r="T38" s="8">
        <f t="shared" si="10"/>
        <v>57</v>
      </c>
      <c r="U38" s="8">
        <f t="shared" si="11"/>
        <v>66</v>
      </c>
      <c r="V38" s="8">
        <f t="shared" si="13"/>
        <v>54</v>
      </c>
      <c r="W38" s="8">
        <f t="shared" si="14"/>
        <v>109</v>
      </c>
      <c r="X38" s="8">
        <f t="shared" si="16"/>
        <v>63</v>
      </c>
      <c r="Y38" s="8">
        <f t="shared" si="18"/>
        <v>109</v>
      </c>
      <c r="Z38" s="8">
        <f t="shared" si="19"/>
        <v>60</v>
      </c>
      <c r="AA38" s="35">
        <f t="shared" si="1"/>
        <v>603.96600000000001</v>
      </c>
    </row>
    <row r="39" spans="2:27" x14ac:dyDescent="0.2">
      <c r="B39" s="1" t="s">
        <v>95</v>
      </c>
      <c r="O39" s="11">
        <f t="shared" si="2"/>
        <v>2051</v>
      </c>
      <c r="P39" s="26">
        <v>0</v>
      </c>
      <c r="Q39" s="8">
        <f t="shared" si="5"/>
        <v>33.966000000000001</v>
      </c>
      <c r="R39" s="8">
        <f t="shared" si="6"/>
        <v>0</v>
      </c>
      <c r="S39" s="8">
        <f>'BCH-LLF'!$M$9</f>
        <v>52</v>
      </c>
      <c r="T39" s="8">
        <f t="shared" si="10"/>
        <v>57</v>
      </c>
      <c r="U39" s="8">
        <f t="shared" si="11"/>
        <v>66</v>
      </c>
      <c r="V39" s="8">
        <f t="shared" si="13"/>
        <v>54</v>
      </c>
      <c r="W39" s="8">
        <f t="shared" si="14"/>
        <v>109</v>
      </c>
      <c r="X39" s="8">
        <f t="shared" si="16"/>
        <v>63</v>
      </c>
      <c r="Y39" s="8">
        <f t="shared" si="18"/>
        <v>109</v>
      </c>
      <c r="Z39" s="8">
        <f t="shared" si="19"/>
        <v>60</v>
      </c>
      <c r="AA39" s="35">
        <f t="shared" ref="AA39:AA70" si="20">SUM(P39:Z39)</f>
        <v>603.96600000000001</v>
      </c>
    </row>
    <row r="40" spans="2:27" x14ac:dyDescent="0.2">
      <c r="B40" s="113" t="s">
        <v>84</v>
      </c>
      <c r="J40" s="30">
        <v>0.215956809</v>
      </c>
      <c r="O40" s="11">
        <f t="shared" ref="O40:O71" si="21">O39+1</f>
        <v>2052</v>
      </c>
      <c r="P40" s="26">
        <v>0</v>
      </c>
      <c r="Q40" s="8">
        <f t="shared" si="5"/>
        <v>33.966000000000001</v>
      </c>
      <c r="R40" s="8">
        <f t="shared" si="6"/>
        <v>0</v>
      </c>
      <c r="S40" s="8">
        <f>'BCH-LLF'!$M$9</f>
        <v>52</v>
      </c>
      <c r="T40" s="8">
        <f t="shared" si="10"/>
        <v>57</v>
      </c>
      <c r="U40" s="8">
        <f t="shared" si="11"/>
        <v>66</v>
      </c>
      <c r="V40" s="8">
        <f t="shared" si="13"/>
        <v>54</v>
      </c>
      <c r="W40" s="8">
        <f t="shared" si="14"/>
        <v>109</v>
      </c>
      <c r="X40" s="8">
        <f t="shared" si="16"/>
        <v>63</v>
      </c>
      <c r="Y40" s="8">
        <f t="shared" si="18"/>
        <v>109</v>
      </c>
      <c r="Z40" s="8">
        <f t="shared" si="19"/>
        <v>60</v>
      </c>
      <c r="AA40" s="35">
        <f t="shared" si="20"/>
        <v>603.96600000000001</v>
      </c>
    </row>
    <row r="41" spans="2:27" x14ac:dyDescent="0.2">
      <c r="B41" s="113" t="s">
        <v>83</v>
      </c>
      <c r="O41" s="11">
        <f t="shared" si="21"/>
        <v>2053</v>
      </c>
      <c r="P41" s="26">
        <v>0</v>
      </c>
      <c r="Q41" s="8">
        <f t="shared" si="5"/>
        <v>33.966000000000001</v>
      </c>
      <c r="R41" s="8">
        <f t="shared" si="6"/>
        <v>0</v>
      </c>
      <c r="S41" s="8">
        <f>'BCH-LLF'!$M$9</f>
        <v>52</v>
      </c>
      <c r="T41" s="8">
        <f t="shared" si="10"/>
        <v>57</v>
      </c>
      <c r="U41" s="22">
        <f t="shared" si="11"/>
        <v>66</v>
      </c>
      <c r="V41" s="8">
        <f t="shared" si="13"/>
        <v>54</v>
      </c>
      <c r="W41" s="8">
        <f t="shared" si="14"/>
        <v>109</v>
      </c>
      <c r="X41" s="8">
        <f t="shared" si="16"/>
        <v>63</v>
      </c>
      <c r="Y41" s="8">
        <f t="shared" si="18"/>
        <v>109</v>
      </c>
      <c r="Z41" s="8">
        <f t="shared" si="19"/>
        <v>60</v>
      </c>
      <c r="AA41" s="35">
        <f t="shared" si="20"/>
        <v>603.96600000000001</v>
      </c>
    </row>
    <row r="42" spans="2:27" x14ac:dyDescent="0.2">
      <c r="B42" s="113" t="s">
        <v>85</v>
      </c>
      <c r="O42" s="82">
        <f t="shared" si="21"/>
        <v>2054</v>
      </c>
      <c r="P42" s="28">
        <v>0</v>
      </c>
      <c r="Q42" s="22">
        <f t="shared" si="5"/>
        <v>33.966000000000001</v>
      </c>
      <c r="R42" s="22">
        <f t="shared" si="6"/>
        <v>0</v>
      </c>
      <c r="S42" s="22">
        <f>'BCH-LLF'!$M$9</f>
        <v>52</v>
      </c>
      <c r="T42" s="22">
        <f t="shared" si="10"/>
        <v>57</v>
      </c>
      <c r="U42" s="22">
        <f t="shared" si="11"/>
        <v>66</v>
      </c>
      <c r="V42" s="22">
        <f t="shared" si="13"/>
        <v>54</v>
      </c>
      <c r="W42" s="22">
        <f t="shared" si="14"/>
        <v>109</v>
      </c>
      <c r="X42" s="22">
        <f t="shared" si="16"/>
        <v>63</v>
      </c>
      <c r="Y42" s="22">
        <f t="shared" si="18"/>
        <v>109</v>
      </c>
      <c r="Z42" s="22">
        <f t="shared" si="19"/>
        <v>60</v>
      </c>
      <c r="AA42" s="81">
        <f t="shared" si="20"/>
        <v>603.96600000000001</v>
      </c>
    </row>
    <row r="43" spans="2:27" x14ac:dyDescent="0.2">
      <c r="B43" s="113" t="s">
        <v>86</v>
      </c>
      <c r="O43" s="21">
        <f t="shared" si="21"/>
        <v>2055</v>
      </c>
      <c r="P43" s="28">
        <v>0</v>
      </c>
      <c r="Q43" s="22">
        <f t="shared" si="5"/>
        <v>33.966000000000001</v>
      </c>
      <c r="R43" s="22">
        <f t="shared" si="6"/>
        <v>0</v>
      </c>
      <c r="S43" s="22">
        <f>'BCH-LLF'!$M$9</f>
        <v>52</v>
      </c>
      <c r="T43" s="8">
        <f t="shared" si="10"/>
        <v>57</v>
      </c>
      <c r="U43" s="8">
        <f t="shared" si="11"/>
        <v>66</v>
      </c>
      <c r="V43" s="22">
        <f t="shared" si="13"/>
        <v>54</v>
      </c>
      <c r="W43" s="22">
        <f t="shared" si="14"/>
        <v>109</v>
      </c>
      <c r="X43" s="22">
        <f t="shared" si="16"/>
        <v>63</v>
      </c>
      <c r="Y43" s="22">
        <f t="shared" si="18"/>
        <v>109</v>
      </c>
      <c r="Z43" s="22">
        <f t="shared" si="19"/>
        <v>60</v>
      </c>
      <c r="AA43" s="36">
        <f t="shared" si="20"/>
        <v>603.96600000000001</v>
      </c>
    </row>
    <row r="44" spans="2:27" x14ac:dyDescent="0.2">
      <c r="C44" s="7"/>
      <c r="D44" s="7"/>
      <c r="E44" s="7"/>
      <c r="F44" s="7"/>
      <c r="G44" s="7"/>
      <c r="K44" s="7"/>
      <c r="L44" s="7"/>
      <c r="M44" s="7"/>
      <c r="O44" s="11">
        <f t="shared" si="21"/>
        <v>2056</v>
      </c>
      <c r="P44" s="26">
        <v>0</v>
      </c>
      <c r="Q44" s="8">
        <f t="shared" si="5"/>
        <v>33.966000000000001</v>
      </c>
      <c r="R44" s="8">
        <f t="shared" si="6"/>
        <v>0</v>
      </c>
      <c r="S44" s="8">
        <f>'BCH-LLF'!$M$9</f>
        <v>52</v>
      </c>
      <c r="T44" s="22">
        <f t="shared" si="10"/>
        <v>57</v>
      </c>
      <c r="U44" s="8">
        <f t="shared" si="11"/>
        <v>66</v>
      </c>
      <c r="V44" s="8">
        <f t="shared" si="13"/>
        <v>54</v>
      </c>
      <c r="W44" s="8">
        <f t="shared" si="14"/>
        <v>109</v>
      </c>
      <c r="X44" s="8">
        <f t="shared" si="16"/>
        <v>63</v>
      </c>
      <c r="Y44" s="8">
        <f t="shared" si="18"/>
        <v>109</v>
      </c>
      <c r="Z44" s="8">
        <f t="shared" si="19"/>
        <v>60</v>
      </c>
      <c r="AA44" s="35">
        <f t="shared" si="20"/>
        <v>603.96600000000001</v>
      </c>
    </row>
    <row r="45" spans="2:27" x14ac:dyDescent="0.2">
      <c r="B45" s="1" t="s">
        <v>98</v>
      </c>
      <c r="K45" s="7"/>
      <c r="L45" s="7"/>
      <c r="M45" s="7"/>
      <c r="O45" s="11">
        <f t="shared" si="21"/>
        <v>2057</v>
      </c>
      <c r="P45" s="26">
        <v>0</v>
      </c>
      <c r="Q45" s="8">
        <f t="shared" si="5"/>
        <v>33.966000000000001</v>
      </c>
      <c r="R45" s="8">
        <f t="shared" si="6"/>
        <v>0</v>
      </c>
      <c r="S45" s="8">
        <f>'BCH-LLF'!$M$9</f>
        <v>52</v>
      </c>
      <c r="T45" s="22">
        <f t="shared" si="10"/>
        <v>57</v>
      </c>
      <c r="U45" s="8">
        <f t="shared" si="11"/>
        <v>66</v>
      </c>
      <c r="V45" s="8">
        <f t="shared" si="13"/>
        <v>54</v>
      </c>
      <c r="W45" s="8">
        <f t="shared" si="14"/>
        <v>109</v>
      </c>
      <c r="X45" s="8">
        <f t="shared" si="16"/>
        <v>63</v>
      </c>
      <c r="Y45" s="8">
        <f t="shared" si="18"/>
        <v>109</v>
      </c>
      <c r="Z45" s="8">
        <f t="shared" si="19"/>
        <v>60</v>
      </c>
      <c r="AA45" s="35">
        <f t="shared" si="20"/>
        <v>603.96600000000001</v>
      </c>
    </row>
    <row r="46" spans="2:27" x14ac:dyDescent="0.2">
      <c r="B46" s="9" t="s">
        <v>72</v>
      </c>
      <c r="H46" s="7"/>
      <c r="I46" s="7"/>
      <c r="J46" s="7"/>
      <c r="K46" s="7"/>
      <c r="L46" s="7"/>
      <c r="M46" s="7"/>
      <c r="O46" s="11">
        <f t="shared" si="21"/>
        <v>2058</v>
      </c>
      <c r="P46" s="26">
        <v>0</v>
      </c>
      <c r="Q46" s="8">
        <f t="shared" ref="Q46:Q82" si="22">$M$8</f>
        <v>33.966000000000001</v>
      </c>
      <c r="R46" s="8">
        <f t="shared" si="6"/>
        <v>0</v>
      </c>
      <c r="S46" s="8">
        <f>'BCH-LLF'!$M$9</f>
        <v>52</v>
      </c>
      <c r="T46" s="8">
        <f t="shared" si="10"/>
        <v>57</v>
      </c>
      <c r="U46" s="8">
        <f t="shared" si="11"/>
        <v>66</v>
      </c>
      <c r="V46" s="8">
        <f t="shared" si="13"/>
        <v>54</v>
      </c>
      <c r="W46" s="8">
        <f t="shared" si="14"/>
        <v>109</v>
      </c>
      <c r="X46" s="8">
        <f t="shared" si="16"/>
        <v>63</v>
      </c>
      <c r="Y46" s="8">
        <f t="shared" si="18"/>
        <v>109</v>
      </c>
      <c r="Z46" s="8">
        <f t="shared" si="19"/>
        <v>60</v>
      </c>
      <c r="AA46" s="35">
        <f t="shared" si="20"/>
        <v>603.96600000000001</v>
      </c>
    </row>
    <row r="47" spans="2:27" x14ac:dyDescent="0.2">
      <c r="H47" s="7"/>
      <c r="I47" s="7"/>
      <c r="J47" s="7"/>
      <c r="O47" s="11">
        <f t="shared" si="21"/>
        <v>2059</v>
      </c>
      <c r="P47" s="26">
        <v>0</v>
      </c>
      <c r="Q47" s="8">
        <f t="shared" si="22"/>
        <v>33.966000000000001</v>
      </c>
      <c r="R47" s="8">
        <f t="shared" si="6"/>
        <v>0</v>
      </c>
      <c r="S47" s="8">
        <f>'BCH-LLF'!$M$9</f>
        <v>52</v>
      </c>
      <c r="T47" s="8">
        <f t="shared" si="10"/>
        <v>57</v>
      </c>
      <c r="U47" s="8">
        <f t="shared" si="11"/>
        <v>66</v>
      </c>
      <c r="V47" s="8">
        <f t="shared" si="13"/>
        <v>54</v>
      </c>
      <c r="W47" s="8">
        <f t="shared" si="14"/>
        <v>109</v>
      </c>
      <c r="X47" s="8">
        <f t="shared" si="16"/>
        <v>63</v>
      </c>
      <c r="Y47" s="8">
        <f t="shared" si="18"/>
        <v>109</v>
      </c>
      <c r="Z47" s="8">
        <f t="shared" si="19"/>
        <v>60</v>
      </c>
      <c r="AA47" s="35">
        <f t="shared" si="20"/>
        <v>603.96600000000001</v>
      </c>
    </row>
    <row r="48" spans="2:27" x14ac:dyDescent="0.2">
      <c r="H48" s="7"/>
      <c r="I48" s="7"/>
      <c r="J48" s="7"/>
      <c r="O48" s="11">
        <f t="shared" si="21"/>
        <v>2060</v>
      </c>
      <c r="P48" s="26">
        <v>0</v>
      </c>
      <c r="Q48" s="8">
        <f t="shared" si="22"/>
        <v>33.966000000000001</v>
      </c>
      <c r="R48" s="8">
        <f t="shared" si="6"/>
        <v>0</v>
      </c>
      <c r="S48" s="8">
        <f>'BCH-LLF'!$M$9</f>
        <v>52</v>
      </c>
      <c r="T48" s="8">
        <f t="shared" si="10"/>
        <v>57</v>
      </c>
      <c r="U48" s="8">
        <f t="shared" si="11"/>
        <v>66</v>
      </c>
      <c r="V48" s="8">
        <f t="shared" si="13"/>
        <v>54</v>
      </c>
      <c r="W48" s="8">
        <f t="shared" si="14"/>
        <v>109</v>
      </c>
      <c r="X48" s="8">
        <f t="shared" si="16"/>
        <v>63</v>
      </c>
      <c r="Y48" s="8">
        <f t="shared" si="18"/>
        <v>109</v>
      </c>
      <c r="Z48" s="8">
        <f t="shared" si="19"/>
        <v>60</v>
      </c>
      <c r="AA48" s="35">
        <f t="shared" si="20"/>
        <v>603.96600000000001</v>
      </c>
    </row>
    <row r="49" spans="15:27" x14ac:dyDescent="0.2">
      <c r="O49" s="11">
        <f t="shared" si="21"/>
        <v>2061</v>
      </c>
      <c r="P49" s="26">
        <v>0</v>
      </c>
      <c r="Q49" s="8">
        <f t="shared" si="22"/>
        <v>33.966000000000001</v>
      </c>
      <c r="R49" s="8">
        <f t="shared" si="6"/>
        <v>0</v>
      </c>
      <c r="S49" s="8">
        <f>'BCH-LLF'!$M$9</f>
        <v>52</v>
      </c>
      <c r="T49" s="8">
        <f t="shared" si="10"/>
        <v>57</v>
      </c>
      <c r="U49" s="8">
        <f t="shared" si="11"/>
        <v>66</v>
      </c>
      <c r="V49" s="8">
        <f t="shared" si="13"/>
        <v>54</v>
      </c>
      <c r="W49" s="8">
        <f t="shared" si="14"/>
        <v>109</v>
      </c>
      <c r="X49" s="8">
        <f t="shared" si="16"/>
        <v>63</v>
      </c>
      <c r="Y49" s="8">
        <f t="shared" si="18"/>
        <v>109</v>
      </c>
      <c r="Z49" s="8">
        <f t="shared" si="19"/>
        <v>60</v>
      </c>
      <c r="AA49" s="35">
        <f t="shared" si="20"/>
        <v>603.96600000000001</v>
      </c>
    </row>
    <row r="50" spans="15:27" x14ac:dyDescent="0.2">
      <c r="O50" s="11">
        <f t="shared" si="21"/>
        <v>2062</v>
      </c>
      <c r="P50" s="26">
        <v>0</v>
      </c>
      <c r="Q50" s="8">
        <f t="shared" si="22"/>
        <v>33.966000000000001</v>
      </c>
      <c r="R50" s="8">
        <f t="shared" si="6"/>
        <v>0</v>
      </c>
      <c r="S50" s="8">
        <f>'BCH-LLF'!$M$9</f>
        <v>52</v>
      </c>
      <c r="T50" s="8">
        <f t="shared" si="10"/>
        <v>57</v>
      </c>
      <c r="U50" s="8">
        <f t="shared" si="11"/>
        <v>66</v>
      </c>
      <c r="V50" s="8">
        <f t="shared" si="13"/>
        <v>54</v>
      </c>
      <c r="W50" s="8">
        <f t="shared" si="14"/>
        <v>109</v>
      </c>
      <c r="X50" s="8">
        <f t="shared" si="16"/>
        <v>63</v>
      </c>
      <c r="Y50" s="8">
        <f t="shared" si="18"/>
        <v>109</v>
      </c>
      <c r="Z50" s="8">
        <f t="shared" si="19"/>
        <v>60</v>
      </c>
      <c r="AA50" s="35">
        <f t="shared" si="20"/>
        <v>603.96600000000001</v>
      </c>
    </row>
    <row r="51" spans="15:27" x14ac:dyDescent="0.2">
      <c r="O51" s="11">
        <f t="shared" si="21"/>
        <v>2063</v>
      </c>
      <c r="P51" s="26">
        <v>0</v>
      </c>
      <c r="Q51" s="8">
        <f t="shared" si="22"/>
        <v>33.966000000000001</v>
      </c>
      <c r="R51" s="8">
        <f t="shared" si="6"/>
        <v>0</v>
      </c>
      <c r="S51" s="8">
        <f>'BCH-LLF'!$M$9</f>
        <v>52</v>
      </c>
      <c r="T51" s="8">
        <f t="shared" si="10"/>
        <v>57</v>
      </c>
      <c r="U51" s="8">
        <f t="shared" si="11"/>
        <v>66</v>
      </c>
      <c r="V51" s="8">
        <f t="shared" si="13"/>
        <v>54</v>
      </c>
      <c r="W51" s="8">
        <f t="shared" si="14"/>
        <v>109</v>
      </c>
      <c r="X51" s="8">
        <f t="shared" si="16"/>
        <v>63</v>
      </c>
      <c r="Y51" s="8">
        <f t="shared" si="18"/>
        <v>109</v>
      </c>
      <c r="Z51" s="8">
        <f t="shared" si="19"/>
        <v>60</v>
      </c>
      <c r="AA51" s="35">
        <f t="shared" si="20"/>
        <v>603.96600000000001</v>
      </c>
    </row>
    <row r="52" spans="15:27" x14ac:dyDescent="0.2">
      <c r="O52" s="11">
        <f t="shared" si="21"/>
        <v>2064</v>
      </c>
      <c r="P52" s="26">
        <v>0</v>
      </c>
      <c r="Q52" s="8">
        <f t="shared" si="22"/>
        <v>33.966000000000001</v>
      </c>
      <c r="R52" s="8">
        <f t="shared" si="6"/>
        <v>0</v>
      </c>
      <c r="S52" s="8">
        <f>'BCH-LLF'!$M$9</f>
        <v>52</v>
      </c>
      <c r="T52" s="8">
        <f t="shared" si="10"/>
        <v>57</v>
      </c>
      <c r="U52" s="8">
        <f t="shared" si="11"/>
        <v>66</v>
      </c>
      <c r="V52" s="8">
        <f t="shared" si="13"/>
        <v>54</v>
      </c>
      <c r="W52" s="8">
        <f t="shared" si="14"/>
        <v>109</v>
      </c>
      <c r="X52" s="8">
        <f t="shared" si="16"/>
        <v>63</v>
      </c>
      <c r="Y52" s="8">
        <f t="shared" si="18"/>
        <v>109</v>
      </c>
      <c r="Z52" s="8">
        <f t="shared" si="19"/>
        <v>60</v>
      </c>
      <c r="AA52" s="35">
        <f t="shared" si="20"/>
        <v>603.96600000000001</v>
      </c>
    </row>
    <row r="53" spans="15:27" x14ac:dyDescent="0.2">
      <c r="O53" s="11">
        <f t="shared" si="21"/>
        <v>2065</v>
      </c>
      <c r="P53" s="26">
        <v>0</v>
      </c>
      <c r="Q53" s="8">
        <f t="shared" si="22"/>
        <v>33.966000000000001</v>
      </c>
      <c r="R53" s="8">
        <f t="shared" si="6"/>
        <v>0</v>
      </c>
      <c r="S53" s="8">
        <f>'BCH-LLF'!$M$9</f>
        <v>52</v>
      </c>
      <c r="T53" s="8">
        <f t="shared" si="10"/>
        <v>57</v>
      </c>
      <c r="U53" s="8">
        <f t="shared" si="11"/>
        <v>66</v>
      </c>
      <c r="V53" s="8">
        <f t="shared" si="13"/>
        <v>54</v>
      </c>
      <c r="W53" s="8">
        <f t="shared" si="14"/>
        <v>109</v>
      </c>
      <c r="X53" s="8">
        <f t="shared" si="16"/>
        <v>63</v>
      </c>
      <c r="Y53" s="8">
        <f t="shared" si="18"/>
        <v>109</v>
      </c>
      <c r="Z53" s="8">
        <f t="shared" si="19"/>
        <v>60</v>
      </c>
      <c r="AA53" s="35">
        <f t="shared" si="20"/>
        <v>603.96600000000001</v>
      </c>
    </row>
    <row r="54" spans="15:27" x14ac:dyDescent="0.2">
      <c r="O54" s="11">
        <f t="shared" si="21"/>
        <v>2066</v>
      </c>
      <c r="P54" s="26">
        <v>0</v>
      </c>
      <c r="Q54" s="8">
        <f t="shared" si="22"/>
        <v>33.966000000000001</v>
      </c>
      <c r="R54" s="8">
        <f t="shared" si="6"/>
        <v>0</v>
      </c>
      <c r="S54" s="8">
        <f>'BCH-LLF'!$M$9</f>
        <v>52</v>
      </c>
      <c r="T54" s="8">
        <f t="shared" si="10"/>
        <v>57</v>
      </c>
      <c r="U54" s="8">
        <f t="shared" si="11"/>
        <v>66</v>
      </c>
      <c r="V54" s="8">
        <f t="shared" si="13"/>
        <v>54</v>
      </c>
      <c r="W54" s="8">
        <f t="shared" si="14"/>
        <v>109</v>
      </c>
      <c r="X54" s="8">
        <f t="shared" si="16"/>
        <v>63</v>
      </c>
      <c r="Y54" s="8">
        <f t="shared" si="18"/>
        <v>109</v>
      </c>
      <c r="Z54" s="8">
        <f t="shared" si="19"/>
        <v>60</v>
      </c>
      <c r="AA54" s="35">
        <f t="shared" si="20"/>
        <v>603.96600000000001</v>
      </c>
    </row>
    <row r="55" spans="15:27" x14ac:dyDescent="0.2">
      <c r="O55" s="11">
        <f t="shared" si="21"/>
        <v>2067</v>
      </c>
      <c r="P55" s="26">
        <v>0</v>
      </c>
      <c r="Q55" s="8">
        <f t="shared" si="22"/>
        <v>33.966000000000001</v>
      </c>
      <c r="R55" s="8">
        <f t="shared" si="6"/>
        <v>0</v>
      </c>
      <c r="S55" s="8">
        <f>'BCH-LLF'!$M$9</f>
        <v>52</v>
      </c>
      <c r="T55" s="8">
        <f t="shared" si="10"/>
        <v>57</v>
      </c>
      <c r="U55" s="8">
        <f t="shared" si="11"/>
        <v>66</v>
      </c>
      <c r="V55" s="8">
        <f t="shared" si="13"/>
        <v>54</v>
      </c>
      <c r="W55" s="8">
        <f t="shared" si="14"/>
        <v>109</v>
      </c>
      <c r="X55" s="8">
        <f t="shared" si="16"/>
        <v>63</v>
      </c>
      <c r="Y55" s="8">
        <f t="shared" si="18"/>
        <v>109</v>
      </c>
      <c r="Z55" s="8">
        <f t="shared" si="19"/>
        <v>60</v>
      </c>
      <c r="AA55" s="35">
        <f t="shared" si="20"/>
        <v>603.96600000000001</v>
      </c>
    </row>
    <row r="56" spans="15:27" x14ac:dyDescent="0.2">
      <c r="O56" s="11">
        <f t="shared" si="21"/>
        <v>2068</v>
      </c>
      <c r="P56" s="26">
        <v>0</v>
      </c>
      <c r="Q56" s="8">
        <f t="shared" si="22"/>
        <v>33.966000000000001</v>
      </c>
      <c r="R56" s="8">
        <f t="shared" si="6"/>
        <v>0</v>
      </c>
      <c r="S56" s="8">
        <f>'BCH-LLF'!$M$9</f>
        <v>52</v>
      </c>
      <c r="T56" s="8">
        <f t="shared" si="10"/>
        <v>57</v>
      </c>
      <c r="U56" s="8">
        <f t="shared" si="11"/>
        <v>66</v>
      </c>
      <c r="V56" s="8">
        <f t="shared" si="13"/>
        <v>54</v>
      </c>
      <c r="W56" s="8">
        <f t="shared" si="14"/>
        <v>109</v>
      </c>
      <c r="X56" s="8">
        <f t="shared" si="16"/>
        <v>63</v>
      </c>
      <c r="Y56" s="8">
        <f t="shared" si="18"/>
        <v>109</v>
      </c>
      <c r="Z56" s="8">
        <f t="shared" si="19"/>
        <v>60</v>
      </c>
      <c r="AA56" s="35">
        <f t="shared" si="20"/>
        <v>603.96600000000001</v>
      </c>
    </row>
    <row r="57" spans="15:27" x14ac:dyDescent="0.2">
      <c r="O57" s="11">
        <f t="shared" si="21"/>
        <v>2069</v>
      </c>
      <c r="P57" s="26">
        <v>0</v>
      </c>
      <c r="Q57" s="8">
        <f t="shared" si="22"/>
        <v>33.966000000000001</v>
      </c>
      <c r="R57" s="8">
        <f t="shared" si="6"/>
        <v>0</v>
      </c>
      <c r="S57" s="8">
        <f>'BCH-LLF'!$M$9</f>
        <v>52</v>
      </c>
      <c r="T57" s="8">
        <f t="shared" ref="T57:T82" si="23">$M$10</f>
        <v>57</v>
      </c>
      <c r="U57" s="8">
        <f t="shared" ref="U57:U82" si="24">$M$11</f>
        <v>66</v>
      </c>
      <c r="V57" s="8">
        <f t="shared" si="13"/>
        <v>54</v>
      </c>
      <c r="W57" s="8">
        <f t="shared" si="14"/>
        <v>109</v>
      </c>
      <c r="X57" s="8">
        <f t="shared" si="16"/>
        <v>63</v>
      </c>
      <c r="Y57" s="8">
        <f t="shared" si="18"/>
        <v>109</v>
      </c>
      <c r="Z57" s="8">
        <f t="shared" si="19"/>
        <v>60</v>
      </c>
      <c r="AA57" s="35">
        <f t="shared" si="20"/>
        <v>603.96600000000001</v>
      </c>
    </row>
    <row r="58" spans="15:27" x14ac:dyDescent="0.2">
      <c r="O58" s="11">
        <f t="shared" si="21"/>
        <v>2070</v>
      </c>
      <c r="P58" s="26">
        <v>0</v>
      </c>
      <c r="Q58" s="8">
        <f t="shared" si="22"/>
        <v>33.966000000000001</v>
      </c>
      <c r="R58" s="8">
        <f t="shared" si="6"/>
        <v>0</v>
      </c>
      <c r="S58" s="8">
        <f>'BCH-LLF'!$M$9</f>
        <v>52</v>
      </c>
      <c r="T58" s="8">
        <f t="shared" si="23"/>
        <v>57</v>
      </c>
      <c r="U58" s="8">
        <f t="shared" si="24"/>
        <v>66</v>
      </c>
      <c r="V58" s="8">
        <f t="shared" si="13"/>
        <v>54</v>
      </c>
      <c r="W58" s="8">
        <f t="shared" si="14"/>
        <v>109</v>
      </c>
      <c r="X58" s="8">
        <f t="shared" si="16"/>
        <v>63</v>
      </c>
      <c r="Y58" s="8">
        <f t="shared" si="18"/>
        <v>109</v>
      </c>
      <c r="Z58" s="8">
        <f t="shared" si="19"/>
        <v>60</v>
      </c>
      <c r="AA58" s="35">
        <f t="shared" si="20"/>
        <v>603.96600000000001</v>
      </c>
    </row>
    <row r="59" spans="15:27" x14ac:dyDescent="0.2">
      <c r="O59" s="11">
        <f t="shared" si="21"/>
        <v>2071</v>
      </c>
      <c r="P59" s="26">
        <v>0</v>
      </c>
      <c r="Q59" s="8">
        <f t="shared" si="22"/>
        <v>33.966000000000001</v>
      </c>
      <c r="R59" s="8">
        <f t="shared" si="6"/>
        <v>0</v>
      </c>
      <c r="S59" s="8">
        <f>'BCH-LLF'!$M$9</f>
        <v>52</v>
      </c>
      <c r="T59" s="8">
        <f t="shared" si="23"/>
        <v>57</v>
      </c>
      <c r="U59" s="8">
        <f t="shared" si="24"/>
        <v>66</v>
      </c>
      <c r="V59" s="8">
        <f t="shared" si="13"/>
        <v>54</v>
      </c>
      <c r="W59" s="8">
        <f t="shared" si="14"/>
        <v>109</v>
      </c>
      <c r="X59" s="8">
        <f t="shared" si="16"/>
        <v>63</v>
      </c>
      <c r="Y59" s="8">
        <f t="shared" si="18"/>
        <v>109</v>
      </c>
      <c r="Z59" s="8">
        <f t="shared" si="19"/>
        <v>60</v>
      </c>
      <c r="AA59" s="35">
        <f t="shared" si="20"/>
        <v>603.96600000000001</v>
      </c>
    </row>
    <row r="60" spans="15:27" x14ac:dyDescent="0.2">
      <c r="O60" s="11">
        <f t="shared" si="21"/>
        <v>2072</v>
      </c>
      <c r="P60" s="26">
        <v>0</v>
      </c>
      <c r="Q60" s="8">
        <f t="shared" si="22"/>
        <v>33.966000000000001</v>
      </c>
      <c r="R60" s="8">
        <f t="shared" si="6"/>
        <v>0</v>
      </c>
      <c r="S60" s="8">
        <f>'BCH-LLF'!$M$9</f>
        <v>52</v>
      </c>
      <c r="T60" s="8">
        <f t="shared" si="23"/>
        <v>57</v>
      </c>
      <c r="U60" s="8">
        <f t="shared" si="24"/>
        <v>66</v>
      </c>
      <c r="V60" s="8">
        <f t="shared" si="13"/>
        <v>54</v>
      </c>
      <c r="W60" s="8">
        <f t="shared" si="14"/>
        <v>109</v>
      </c>
      <c r="X60" s="8">
        <f t="shared" si="16"/>
        <v>63</v>
      </c>
      <c r="Y60" s="8">
        <f t="shared" si="18"/>
        <v>109</v>
      </c>
      <c r="Z60" s="8">
        <f t="shared" si="19"/>
        <v>60</v>
      </c>
      <c r="AA60" s="35">
        <f t="shared" si="20"/>
        <v>603.96600000000001</v>
      </c>
    </row>
    <row r="61" spans="15:27" x14ac:dyDescent="0.2">
      <c r="O61" s="11">
        <f t="shared" si="21"/>
        <v>2073</v>
      </c>
      <c r="P61" s="26">
        <v>0</v>
      </c>
      <c r="Q61" s="8">
        <f t="shared" si="22"/>
        <v>33.966000000000001</v>
      </c>
      <c r="R61" s="8">
        <f t="shared" si="6"/>
        <v>0</v>
      </c>
      <c r="S61" s="8">
        <f>'BCH-LLF'!$M$9</f>
        <v>52</v>
      </c>
      <c r="T61" s="8">
        <f t="shared" si="23"/>
        <v>57</v>
      </c>
      <c r="U61" s="8">
        <f t="shared" si="24"/>
        <v>66</v>
      </c>
      <c r="V61" s="8">
        <f t="shared" si="13"/>
        <v>54</v>
      </c>
      <c r="W61" s="8">
        <f t="shared" si="14"/>
        <v>109</v>
      </c>
      <c r="X61" s="8">
        <f t="shared" si="16"/>
        <v>63</v>
      </c>
      <c r="Y61" s="8">
        <f t="shared" si="18"/>
        <v>109</v>
      </c>
      <c r="Z61" s="8">
        <f t="shared" si="19"/>
        <v>60</v>
      </c>
      <c r="AA61" s="35">
        <f t="shared" si="20"/>
        <v>603.96600000000001</v>
      </c>
    </row>
    <row r="62" spans="15:27" x14ac:dyDescent="0.2">
      <c r="O62" s="11">
        <f t="shared" si="21"/>
        <v>2074</v>
      </c>
      <c r="P62" s="26">
        <v>0</v>
      </c>
      <c r="Q62" s="8">
        <f t="shared" si="22"/>
        <v>33.966000000000001</v>
      </c>
      <c r="R62" s="8">
        <f t="shared" si="6"/>
        <v>0</v>
      </c>
      <c r="S62" s="8">
        <f>'BCH-LLF'!$M$9</f>
        <v>52</v>
      </c>
      <c r="T62" s="8">
        <f t="shared" si="23"/>
        <v>57</v>
      </c>
      <c r="U62" s="8">
        <f t="shared" si="24"/>
        <v>66</v>
      </c>
      <c r="V62" s="8">
        <f t="shared" si="13"/>
        <v>54</v>
      </c>
      <c r="W62" s="8">
        <f t="shared" si="14"/>
        <v>109</v>
      </c>
      <c r="X62" s="8">
        <f t="shared" si="16"/>
        <v>63</v>
      </c>
      <c r="Y62" s="8">
        <f t="shared" si="18"/>
        <v>109</v>
      </c>
      <c r="Z62" s="8">
        <f t="shared" si="19"/>
        <v>60</v>
      </c>
      <c r="AA62" s="35">
        <f t="shared" si="20"/>
        <v>603.96600000000001</v>
      </c>
    </row>
    <row r="63" spans="15:27" x14ac:dyDescent="0.2">
      <c r="O63" s="11">
        <f t="shared" si="21"/>
        <v>2075</v>
      </c>
      <c r="P63" s="26">
        <v>0</v>
      </c>
      <c r="Q63" s="8">
        <f t="shared" si="22"/>
        <v>33.966000000000001</v>
      </c>
      <c r="R63" s="8">
        <f t="shared" si="6"/>
        <v>0</v>
      </c>
      <c r="S63" s="8">
        <f>'BCH-LLF'!$M$9</f>
        <v>52</v>
      </c>
      <c r="T63" s="8">
        <f t="shared" si="23"/>
        <v>57</v>
      </c>
      <c r="U63" s="8">
        <f t="shared" si="24"/>
        <v>66</v>
      </c>
      <c r="V63" s="8">
        <f t="shared" si="13"/>
        <v>54</v>
      </c>
      <c r="W63" s="8">
        <f t="shared" si="14"/>
        <v>109</v>
      </c>
      <c r="X63" s="8">
        <f t="shared" si="16"/>
        <v>63</v>
      </c>
      <c r="Y63" s="8">
        <f t="shared" si="18"/>
        <v>109</v>
      </c>
      <c r="Z63" s="8">
        <f t="shared" si="19"/>
        <v>60</v>
      </c>
      <c r="AA63" s="35">
        <f t="shared" si="20"/>
        <v>603.96600000000001</v>
      </c>
    </row>
    <row r="64" spans="15:27" x14ac:dyDescent="0.2">
      <c r="O64" s="11">
        <f t="shared" si="21"/>
        <v>2076</v>
      </c>
      <c r="P64" s="26">
        <v>0</v>
      </c>
      <c r="Q64" s="8">
        <f t="shared" si="22"/>
        <v>33.966000000000001</v>
      </c>
      <c r="R64" s="8">
        <f t="shared" si="6"/>
        <v>0</v>
      </c>
      <c r="S64" s="8">
        <f>'BCH-LLF'!$M$9</f>
        <v>52</v>
      </c>
      <c r="T64" s="8">
        <f t="shared" si="23"/>
        <v>57</v>
      </c>
      <c r="U64" s="8">
        <f t="shared" si="24"/>
        <v>66</v>
      </c>
      <c r="V64" s="8">
        <f t="shared" si="13"/>
        <v>54</v>
      </c>
      <c r="W64" s="8">
        <f t="shared" si="14"/>
        <v>109</v>
      </c>
      <c r="X64" s="8">
        <f t="shared" si="16"/>
        <v>63</v>
      </c>
      <c r="Y64" s="8">
        <f t="shared" si="18"/>
        <v>109</v>
      </c>
      <c r="Z64" s="8">
        <f t="shared" si="19"/>
        <v>60</v>
      </c>
      <c r="AA64" s="35">
        <f t="shared" si="20"/>
        <v>603.96600000000001</v>
      </c>
    </row>
    <row r="65" spans="15:27" x14ac:dyDescent="0.2">
      <c r="O65" s="11">
        <f t="shared" si="21"/>
        <v>2077</v>
      </c>
      <c r="P65" s="26">
        <v>0</v>
      </c>
      <c r="Q65" s="8">
        <f t="shared" si="22"/>
        <v>33.966000000000001</v>
      </c>
      <c r="R65" s="8">
        <f t="shared" si="6"/>
        <v>0</v>
      </c>
      <c r="S65" s="8">
        <f>'BCH-LLF'!$M$9</f>
        <v>52</v>
      </c>
      <c r="T65" s="8">
        <f t="shared" si="23"/>
        <v>57</v>
      </c>
      <c r="U65" s="8">
        <f t="shared" si="24"/>
        <v>66</v>
      </c>
      <c r="V65" s="8">
        <f t="shared" si="13"/>
        <v>54</v>
      </c>
      <c r="W65" s="8">
        <f t="shared" si="14"/>
        <v>109</v>
      </c>
      <c r="X65" s="8">
        <f t="shared" si="16"/>
        <v>63</v>
      </c>
      <c r="Y65" s="8">
        <f t="shared" si="18"/>
        <v>109</v>
      </c>
      <c r="Z65" s="8">
        <f t="shared" si="19"/>
        <v>60</v>
      </c>
      <c r="AA65" s="35">
        <f t="shared" si="20"/>
        <v>603.96600000000001</v>
      </c>
    </row>
    <row r="66" spans="15:27" x14ac:dyDescent="0.2">
      <c r="O66" s="11">
        <f t="shared" si="21"/>
        <v>2078</v>
      </c>
      <c r="P66" s="26">
        <v>0</v>
      </c>
      <c r="Q66" s="8">
        <f t="shared" si="22"/>
        <v>33.966000000000001</v>
      </c>
      <c r="R66" s="8">
        <f t="shared" si="6"/>
        <v>0</v>
      </c>
      <c r="S66" s="8">
        <f>'BCH-LLF'!$M$9</f>
        <v>52</v>
      </c>
      <c r="T66" s="8">
        <f t="shared" si="23"/>
        <v>57</v>
      </c>
      <c r="U66" s="8">
        <f t="shared" si="24"/>
        <v>66</v>
      </c>
      <c r="V66" s="8">
        <f t="shared" si="13"/>
        <v>54</v>
      </c>
      <c r="W66" s="8">
        <f t="shared" si="14"/>
        <v>109</v>
      </c>
      <c r="X66" s="8">
        <f t="shared" si="16"/>
        <v>63</v>
      </c>
      <c r="Y66" s="8">
        <f t="shared" si="18"/>
        <v>109</v>
      </c>
      <c r="Z66" s="8">
        <f t="shared" si="19"/>
        <v>60</v>
      </c>
      <c r="AA66" s="35">
        <f t="shared" si="20"/>
        <v>603.96600000000001</v>
      </c>
    </row>
    <row r="67" spans="15:27" x14ac:dyDescent="0.2">
      <c r="O67" s="11">
        <f t="shared" si="21"/>
        <v>2079</v>
      </c>
      <c r="P67" s="26">
        <v>0</v>
      </c>
      <c r="Q67" s="8">
        <f t="shared" si="22"/>
        <v>33.966000000000001</v>
      </c>
      <c r="R67" s="8">
        <f t="shared" si="6"/>
        <v>0</v>
      </c>
      <c r="S67" s="8">
        <f>'BCH-LLF'!$M$9</f>
        <v>52</v>
      </c>
      <c r="T67" s="8">
        <f t="shared" si="23"/>
        <v>57</v>
      </c>
      <c r="U67" s="8">
        <f t="shared" si="24"/>
        <v>66</v>
      </c>
      <c r="V67" s="8">
        <f t="shared" si="13"/>
        <v>54</v>
      </c>
      <c r="W67" s="8">
        <f t="shared" si="14"/>
        <v>109</v>
      </c>
      <c r="X67" s="8">
        <f t="shared" si="16"/>
        <v>63</v>
      </c>
      <c r="Y67" s="8">
        <f t="shared" si="18"/>
        <v>109</v>
      </c>
      <c r="Z67" s="8">
        <f t="shared" si="19"/>
        <v>60</v>
      </c>
      <c r="AA67" s="35">
        <f t="shared" si="20"/>
        <v>603.96600000000001</v>
      </c>
    </row>
    <row r="68" spans="15:27" x14ac:dyDescent="0.2">
      <c r="O68" s="11">
        <f t="shared" si="21"/>
        <v>2080</v>
      </c>
      <c r="P68" s="26">
        <v>0</v>
      </c>
      <c r="Q68" s="8">
        <f t="shared" si="22"/>
        <v>33.966000000000001</v>
      </c>
      <c r="R68" s="8">
        <f t="shared" si="6"/>
        <v>0</v>
      </c>
      <c r="S68" s="8">
        <f>'BCH-LLF'!$M$9</f>
        <v>52</v>
      </c>
      <c r="T68" s="8">
        <f t="shared" si="23"/>
        <v>57</v>
      </c>
      <c r="U68" s="8">
        <f t="shared" si="24"/>
        <v>66</v>
      </c>
      <c r="V68" s="8">
        <f t="shared" si="13"/>
        <v>54</v>
      </c>
      <c r="W68" s="8">
        <f t="shared" si="14"/>
        <v>109</v>
      </c>
      <c r="X68" s="8">
        <f t="shared" si="16"/>
        <v>63</v>
      </c>
      <c r="Y68" s="8">
        <f t="shared" si="18"/>
        <v>109</v>
      </c>
      <c r="Z68" s="8">
        <f t="shared" si="19"/>
        <v>60</v>
      </c>
      <c r="AA68" s="35">
        <f t="shared" si="20"/>
        <v>603.96600000000001</v>
      </c>
    </row>
    <row r="69" spans="15:27" x14ac:dyDescent="0.2">
      <c r="O69" s="11">
        <f t="shared" si="21"/>
        <v>2081</v>
      </c>
      <c r="P69" s="26">
        <v>0</v>
      </c>
      <c r="Q69" s="8">
        <f t="shared" si="22"/>
        <v>33.966000000000001</v>
      </c>
      <c r="R69" s="8">
        <f t="shared" si="6"/>
        <v>0</v>
      </c>
      <c r="S69" s="8">
        <f>'BCH-LLF'!$M$9</f>
        <v>52</v>
      </c>
      <c r="T69" s="8">
        <f t="shared" si="23"/>
        <v>57</v>
      </c>
      <c r="U69" s="8">
        <f t="shared" si="24"/>
        <v>66</v>
      </c>
      <c r="V69" s="8">
        <f t="shared" si="13"/>
        <v>54</v>
      </c>
      <c r="W69" s="8">
        <f t="shared" si="14"/>
        <v>109</v>
      </c>
      <c r="X69" s="8">
        <f t="shared" si="16"/>
        <v>63</v>
      </c>
      <c r="Y69" s="8">
        <f t="shared" si="18"/>
        <v>109</v>
      </c>
      <c r="Z69" s="8">
        <f t="shared" si="19"/>
        <v>60</v>
      </c>
      <c r="AA69" s="35">
        <f t="shared" si="20"/>
        <v>603.96600000000001</v>
      </c>
    </row>
    <row r="70" spans="15:27" x14ac:dyDescent="0.2">
      <c r="O70" s="11">
        <f t="shared" si="21"/>
        <v>2082</v>
      </c>
      <c r="P70" s="26">
        <v>0</v>
      </c>
      <c r="Q70" s="8">
        <f t="shared" si="22"/>
        <v>33.966000000000001</v>
      </c>
      <c r="R70" s="8">
        <f t="shared" si="6"/>
        <v>0</v>
      </c>
      <c r="S70" s="8">
        <f>'BCH-LLF'!$M$9</f>
        <v>52</v>
      </c>
      <c r="T70" s="8">
        <f t="shared" si="23"/>
        <v>57</v>
      </c>
      <c r="U70" s="8">
        <f t="shared" si="24"/>
        <v>66</v>
      </c>
      <c r="V70" s="8">
        <f t="shared" si="13"/>
        <v>54</v>
      </c>
      <c r="W70" s="8">
        <f t="shared" si="14"/>
        <v>109</v>
      </c>
      <c r="X70" s="8">
        <f t="shared" si="16"/>
        <v>63</v>
      </c>
      <c r="Y70" s="8">
        <f t="shared" si="18"/>
        <v>109</v>
      </c>
      <c r="Z70" s="8">
        <f t="shared" si="19"/>
        <v>60</v>
      </c>
      <c r="AA70" s="35">
        <f t="shared" si="20"/>
        <v>603.96600000000001</v>
      </c>
    </row>
    <row r="71" spans="15:27" x14ac:dyDescent="0.2">
      <c r="O71" s="11">
        <f t="shared" si="21"/>
        <v>2083</v>
      </c>
      <c r="P71" s="26">
        <v>0</v>
      </c>
      <c r="Q71" s="8">
        <f t="shared" si="22"/>
        <v>33.966000000000001</v>
      </c>
      <c r="R71" s="8">
        <f t="shared" si="6"/>
        <v>0</v>
      </c>
      <c r="S71" s="8">
        <f>'BCH-LLF'!$M$9</f>
        <v>52</v>
      </c>
      <c r="T71" s="8">
        <f t="shared" si="23"/>
        <v>57</v>
      </c>
      <c r="U71" s="8">
        <f t="shared" si="24"/>
        <v>66</v>
      </c>
      <c r="V71" s="8">
        <f t="shared" si="13"/>
        <v>54</v>
      </c>
      <c r="W71" s="8">
        <f t="shared" si="14"/>
        <v>109</v>
      </c>
      <c r="X71" s="8">
        <f t="shared" si="16"/>
        <v>63</v>
      </c>
      <c r="Y71" s="8">
        <f t="shared" si="18"/>
        <v>109</v>
      </c>
      <c r="Z71" s="8">
        <f t="shared" si="19"/>
        <v>60</v>
      </c>
      <c r="AA71" s="35">
        <f t="shared" ref="AA71" si="25">SUM(P71:Z71)</f>
        <v>603.96600000000001</v>
      </c>
    </row>
    <row r="72" spans="15:27" x14ac:dyDescent="0.2">
      <c r="O72" s="11">
        <f t="shared" ref="O72:O82" si="26">O71+1</f>
        <v>2084</v>
      </c>
      <c r="P72" s="26">
        <v>0</v>
      </c>
      <c r="Q72" s="8">
        <f t="shared" si="22"/>
        <v>33.966000000000001</v>
      </c>
      <c r="R72" s="8">
        <f t="shared" si="6"/>
        <v>0</v>
      </c>
      <c r="S72" s="8">
        <f>'BCH-LLF'!$M$9</f>
        <v>52</v>
      </c>
      <c r="T72" s="8">
        <f t="shared" si="23"/>
        <v>57</v>
      </c>
      <c r="U72" s="8">
        <f t="shared" si="24"/>
        <v>66</v>
      </c>
      <c r="V72" s="8">
        <f t="shared" si="13"/>
        <v>54</v>
      </c>
      <c r="W72" s="8">
        <f t="shared" si="14"/>
        <v>109</v>
      </c>
      <c r="X72" s="8">
        <f t="shared" si="16"/>
        <v>63</v>
      </c>
      <c r="Y72" s="8">
        <f t="shared" si="18"/>
        <v>109</v>
      </c>
      <c r="Z72" s="8">
        <f t="shared" si="19"/>
        <v>60</v>
      </c>
      <c r="AA72" s="35">
        <f t="shared" ref="AA72:AA82" si="27">SUM(P72:Z72)</f>
        <v>603.96600000000001</v>
      </c>
    </row>
    <row r="73" spans="15:27" x14ac:dyDescent="0.2">
      <c r="O73" s="11">
        <f t="shared" si="26"/>
        <v>2085</v>
      </c>
      <c r="P73" s="26">
        <v>0</v>
      </c>
      <c r="Q73" s="8">
        <f t="shared" si="22"/>
        <v>33.966000000000001</v>
      </c>
      <c r="R73" s="8">
        <f t="shared" si="6"/>
        <v>0</v>
      </c>
      <c r="S73" s="8">
        <f>'BCH-LLF'!$M$9</f>
        <v>52</v>
      </c>
      <c r="T73" s="8">
        <f t="shared" si="23"/>
        <v>57</v>
      </c>
      <c r="U73" s="8">
        <f t="shared" si="24"/>
        <v>66</v>
      </c>
      <c r="V73" s="8">
        <f t="shared" si="13"/>
        <v>54</v>
      </c>
      <c r="W73" s="8">
        <f t="shared" si="14"/>
        <v>109</v>
      </c>
      <c r="X73" s="8">
        <f t="shared" si="16"/>
        <v>63</v>
      </c>
      <c r="Y73" s="8">
        <f t="shared" si="18"/>
        <v>109</v>
      </c>
      <c r="Z73" s="8">
        <f t="shared" si="19"/>
        <v>60</v>
      </c>
      <c r="AA73" s="35">
        <f t="shared" si="27"/>
        <v>603.96600000000001</v>
      </c>
    </row>
    <row r="74" spans="15:27" x14ac:dyDescent="0.2">
      <c r="O74" s="11">
        <f t="shared" si="26"/>
        <v>2086</v>
      </c>
      <c r="P74" s="26">
        <v>0</v>
      </c>
      <c r="Q74" s="8">
        <f t="shared" si="22"/>
        <v>33.966000000000001</v>
      </c>
      <c r="R74" s="8">
        <f t="shared" si="6"/>
        <v>0</v>
      </c>
      <c r="S74" s="8">
        <f>'BCH-LLF'!$M$9</f>
        <v>52</v>
      </c>
      <c r="T74" s="8">
        <f t="shared" si="23"/>
        <v>57</v>
      </c>
      <c r="U74" s="8">
        <f t="shared" si="24"/>
        <v>66</v>
      </c>
      <c r="V74" s="8">
        <f t="shared" si="13"/>
        <v>54</v>
      </c>
      <c r="W74" s="8">
        <f t="shared" si="14"/>
        <v>109</v>
      </c>
      <c r="X74" s="8">
        <f t="shared" si="16"/>
        <v>63</v>
      </c>
      <c r="Y74" s="8">
        <f t="shared" si="18"/>
        <v>109</v>
      </c>
      <c r="Z74" s="8">
        <f t="shared" si="19"/>
        <v>60</v>
      </c>
      <c r="AA74" s="35">
        <f t="shared" si="27"/>
        <v>603.96600000000001</v>
      </c>
    </row>
    <row r="75" spans="15:27" x14ac:dyDescent="0.2">
      <c r="O75" s="11">
        <f t="shared" si="26"/>
        <v>2087</v>
      </c>
      <c r="P75" s="26">
        <v>0</v>
      </c>
      <c r="Q75" s="8">
        <f t="shared" si="22"/>
        <v>33.966000000000001</v>
      </c>
      <c r="R75" s="8">
        <f t="shared" si="6"/>
        <v>0</v>
      </c>
      <c r="S75" s="8">
        <f>'BCH-LLF'!$M$9</f>
        <v>52</v>
      </c>
      <c r="T75" s="8">
        <f t="shared" si="23"/>
        <v>57</v>
      </c>
      <c r="U75" s="8">
        <f t="shared" si="24"/>
        <v>66</v>
      </c>
      <c r="V75" s="8">
        <f t="shared" si="13"/>
        <v>54</v>
      </c>
      <c r="W75" s="8">
        <f t="shared" si="14"/>
        <v>109</v>
      </c>
      <c r="X75" s="8">
        <f t="shared" si="16"/>
        <v>63</v>
      </c>
      <c r="Y75" s="8">
        <f t="shared" si="18"/>
        <v>109</v>
      </c>
      <c r="Z75" s="8">
        <f t="shared" si="19"/>
        <v>60</v>
      </c>
      <c r="AA75" s="35">
        <f t="shared" si="27"/>
        <v>603.96600000000001</v>
      </c>
    </row>
    <row r="76" spans="15:27" x14ac:dyDescent="0.2">
      <c r="O76" s="10">
        <f t="shared" si="26"/>
        <v>2088</v>
      </c>
      <c r="P76" s="29">
        <v>0</v>
      </c>
      <c r="Q76" s="8">
        <f t="shared" si="22"/>
        <v>33.966000000000001</v>
      </c>
      <c r="R76" s="8">
        <f t="shared" si="6"/>
        <v>0</v>
      </c>
      <c r="S76" s="8">
        <f>'BCH-LLF'!$M$9</f>
        <v>52</v>
      </c>
      <c r="T76" s="8">
        <f t="shared" si="23"/>
        <v>57</v>
      </c>
      <c r="U76" s="8">
        <f t="shared" si="24"/>
        <v>66</v>
      </c>
      <c r="V76" s="8">
        <f t="shared" si="13"/>
        <v>54</v>
      </c>
      <c r="W76" s="8">
        <f t="shared" si="14"/>
        <v>109</v>
      </c>
      <c r="X76" s="8">
        <f t="shared" si="16"/>
        <v>63</v>
      </c>
      <c r="Y76" s="8">
        <f t="shared" si="18"/>
        <v>109</v>
      </c>
      <c r="Z76" s="8">
        <f t="shared" si="19"/>
        <v>60</v>
      </c>
      <c r="AA76" s="110">
        <f t="shared" si="27"/>
        <v>603.96600000000001</v>
      </c>
    </row>
    <row r="77" spans="15:27" x14ac:dyDescent="0.2">
      <c r="O77" s="21">
        <f t="shared" si="26"/>
        <v>2089</v>
      </c>
      <c r="P77" s="22">
        <v>0</v>
      </c>
      <c r="Q77" s="8">
        <f t="shared" si="22"/>
        <v>33.966000000000001</v>
      </c>
      <c r="R77" s="8">
        <f t="shared" si="6"/>
        <v>0</v>
      </c>
      <c r="S77" s="8">
        <f>'BCH-LLF'!$M$9</f>
        <v>52</v>
      </c>
      <c r="T77" s="8">
        <f t="shared" si="23"/>
        <v>57</v>
      </c>
      <c r="U77" s="8">
        <f t="shared" si="24"/>
        <v>66</v>
      </c>
      <c r="V77" s="8">
        <f t="shared" si="13"/>
        <v>54</v>
      </c>
      <c r="W77" s="8">
        <f t="shared" si="14"/>
        <v>109</v>
      </c>
      <c r="X77" s="8">
        <f t="shared" si="16"/>
        <v>63</v>
      </c>
      <c r="Y77" s="8">
        <f t="shared" si="18"/>
        <v>109</v>
      </c>
      <c r="Z77" s="8">
        <f t="shared" si="19"/>
        <v>60</v>
      </c>
      <c r="AA77" s="35">
        <f t="shared" si="27"/>
        <v>603.96600000000001</v>
      </c>
    </row>
    <row r="78" spans="15:27" x14ac:dyDescent="0.2">
      <c r="O78" s="21">
        <f t="shared" si="26"/>
        <v>2090</v>
      </c>
      <c r="P78" s="22">
        <v>0</v>
      </c>
      <c r="Q78" s="8">
        <f t="shared" si="22"/>
        <v>33.966000000000001</v>
      </c>
      <c r="R78" s="8">
        <f t="shared" si="6"/>
        <v>0</v>
      </c>
      <c r="S78" s="8">
        <f>'BCH-LLF'!$M$9</f>
        <v>52</v>
      </c>
      <c r="T78" s="8">
        <f t="shared" si="23"/>
        <v>57</v>
      </c>
      <c r="U78" s="8">
        <f t="shared" si="24"/>
        <v>66</v>
      </c>
      <c r="V78" s="8">
        <f t="shared" si="13"/>
        <v>54</v>
      </c>
      <c r="W78" s="8">
        <f t="shared" si="14"/>
        <v>109</v>
      </c>
      <c r="X78" s="8">
        <f t="shared" si="16"/>
        <v>63</v>
      </c>
      <c r="Y78" s="8">
        <f t="shared" si="18"/>
        <v>109</v>
      </c>
      <c r="Z78" s="8">
        <f t="shared" si="19"/>
        <v>60</v>
      </c>
      <c r="AA78" s="35">
        <f t="shared" si="27"/>
        <v>603.96600000000001</v>
      </c>
    </row>
    <row r="79" spans="15:27" x14ac:dyDescent="0.2">
      <c r="O79" s="21">
        <f t="shared" si="26"/>
        <v>2091</v>
      </c>
      <c r="P79" s="22">
        <v>0</v>
      </c>
      <c r="Q79" s="8">
        <f t="shared" si="22"/>
        <v>33.966000000000001</v>
      </c>
      <c r="R79" s="8">
        <f t="shared" si="6"/>
        <v>0</v>
      </c>
      <c r="S79" s="8">
        <f>'BCH-LLF'!$M$9</f>
        <v>52</v>
      </c>
      <c r="T79" s="8">
        <f t="shared" si="23"/>
        <v>57</v>
      </c>
      <c r="U79" s="8">
        <f t="shared" si="24"/>
        <v>66</v>
      </c>
      <c r="V79" s="8">
        <f t="shared" si="13"/>
        <v>54</v>
      </c>
      <c r="W79" s="8">
        <f t="shared" si="14"/>
        <v>109</v>
      </c>
      <c r="X79" s="8">
        <f t="shared" si="16"/>
        <v>63</v>
      </c>
      <c r="Y79" s="8">
        <f t="shared" si="18"/>
        <v>109</v>
      </c>
      <c r="Z79" s="8">
        <f t="shared" si="19"/>
        <v>60</v>
      </c>
      <c r="AA79" s="35">
        <f t="shared" si="27"/>
        <v>603.96600000000001</v>
      </c>
    </row>
    <row r="80" spans="15:27" x14ac:dyDescent="0.2">
      <c r="O80" s="21">
        <f t="shared" si="26"/>
        <v>2092</v>
      </c>
      <c r="P80" s="22">
        <v>0</v>
      </c>
      <c r="Q80" s="8">
        <f t="shared" si="22"/>
        <v>33.966000000000001</v>
      </c>
      <c r="R80" s="8">
        <f t="shared" si="6"/>
        <v>0</v>
      </c>
      <c r="S80" s="8">
        <f>'BCH-LLF'!$M$9</f>
        <v>52</v>
      </c>
      <c r="T80" s="8">
        <f t="shared" si="23"/>
        <v>57</v>
      </c>
      <c r="U80" s="8">
        <f t="shared" si="24"/>
        <v>66</v>
      </c>
      <c r="V80" s="8">
        <f t="shared" si="13"/>
        <v>54</v>
      </c>
      <c r="W80" s="8">
        <f t="shared" si="14"/>
        <v>109</v>
      </c>
      <c r="X80" s="8">
        <f t="shared" si="16"/>
        <v>63</v>
      </c>
      <c r="Y80" s="8">
        <f t="shared" si="18"/>
        <v>109</v>
      </c>
      <c r="Z80" s="8">
        <f t="shared" si="19"/>
        <v>60</v>
      </c>
      <c r="AA80" s="35">
        <f t="shared" si="27"/>
        <v>603.96600000000001</v>
      </c>
    </row>
    <row r="81" spans="15:27" x14ac:dyDescent="0.2">
      <c r="O81" s="21">
        <f t="shared" si="26"/>
        <v>2093</v>
      </c>
      <c r="P81" s="22">
        <v>0</v>
      </c>
      <c r="Q81" s="8">
        <f t="shared" si="22"/>
        <v>33.966000000000001</v>
      </c>
      <c r="R81" s="8">
        <f>$M$7</f>
        <v>0</v>
      </c>
      <c r="S81" s="8">
        <f>'BCH-LLF'!$M$9</f>
        <v>52</v>
      </c>
      <c r="T81" s="8">
        <f t="shared" si="23"/>
        <v>57</v>
      </c>
      <c r="U81" s="8">
        <f t="shared" si="24"/>
        <v>66</v>
      </c>
      <c r="V81" s="8">
        <f t="shared" si="13"/>
        <v>54</v>
      </c>
      <c r="W81" s="8">
        <f t="shared" si="14"/>
        <v>109</v>
      </c>
      <c r="X81" s="8">
        <f t="shared" si="16"/>
        <v>63</v>
      </c>
      <c r="Y81" s="8">
        <f t="shared" si="18"/>
        <v>109</v>
      </c>
      <c r="Z81" s="8">
        <f t="shared" si="19"/>
        <v>60</v>
      </c>
      <c r="AA81" s="35">
        <f t="shared" si="27"/>
        <v>603.96600000000001</v>
      </c>
    </row>
    <row r="82" spans="15:27" ht="17" thickBot="1" x14ac:dyDescent="0.25">
      <c r="O82" s="83">
        <f t="shared" si="26"/>
        <v>2094</v>
      </c>
      <c r="P82" s="37">
        <v>0</v>
      </c>
      <c r="Q82" s="37">
        <f t="shared" si="22"/>
        <v>33.966000000000001</v>
      </c>
      <c r="R82" s="37">
        <f>$M$7</f>
        <v>0</v>
      </c>
      <c r="S82" s="37">
        <f>'BCH-LLF'!$M$9</f>
        <v>52</v>
      </c>
      <c r="T82" s="37">
        <f t="shared" si="23"/>
        <v>57</v>
      </c>
      <c r="U82" s="37">
        <f t="shared" si="24"/>
        <v>66</v>
      </c>
      <c r="V82" s="37">
        <f>$M$12</f>
        <v>54</v>
      </c>
      <c r="W82" s="37">
        <f>$M$13</f>
        <v>109</v>
      </c>
      <c r="X82" s="37">
        <f t="shared" si="16"/>
        <v>63</v>
      </c>
      <c r="Y82" s="37">
        <f t="shared" si="18"/>
        <v>109</v>
      </c>
      <c r="Z82" s="37">
        <f t="shared" si="19"/>
        <v>60</v>
      </c>
      <c r="AA82" s="79">
        <f t="shared" si="27"/>
        <v>603.96600000000001</v>
      </c>
    </row>
  </sheetData>
  <phoneticPr fontId="13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2"/>
  <sheetViews>
    <sheetView workbookViewId="0">
      <pane ySplit="4" topLeftCell="A20" activePane="bottomLeft" state="frozen"/>
      <selection pane="bottomLeft" activeCell="B34" sqref="B34"/>
    </sheetView>
  </sheetViews>
  <sheetFormatPr baseColWidth="10" defaultColWidth="11" defaultRowHeight="16" x14ac:dyDescent="0.2"/>
  <cols>
    <col min="1" max="1" width="2.83203125" customWidth="1"/>
    <col min="2" max="2" width="30.83203125" customWidth="1"/>
    <col min="3" max="5" width="10.83203125" customWidth="1"/>
    <col min="6" max="13" width="12.83203125" customWidth="1"/>
    <col min="15" max="26" width="15.83203125" style="4" customWidth="1"/>
    <col min="27" max="27" width="18.83203125" style="4" customWidth="1"/>
  </cols>
  <sheetData>
    <row r="1" spans="2:27" s="3" customFormat="1" ht="19" x14ac:dyDescent="0.25">
      <c r="B1" s="43" t="s">
        <v>51</v>
      </c>
      <c r="C1" s="2" t="s">
        <v>49</v>
      </c>
      <c r="D1" s="2"/>
      <c r="E1" s="2" t="s">
        <v>52</v>
      </c>
      <c r="F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s="3" customFormat="1" ht="19" x14ac:dyDescent="0.25">
      <c r="B2" s="43"/>
      <c r="C2" s="2"/>
      <c r="D2" s="2"/>
      <c r="E2" s="2"/>
      <c r="F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s="3" customFormat="1" x14ac:dyDescent="0.2">
      <c r="B3" s="2" t="s">
        <v>48</v>
      </c>
      <c r="C3" s="2"/>
      <c r="D3" s="2"/>
      <c r="E3" s="2"/>
      <c r="F3" s="2"/>
      <c r="O3" s="2" t="s">
        <v>73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s="3" customFormat="1" ht="17" thickBot="1" x14ac:dyDescent="0.25">
      <c r="B4" s="2"/>
      <c r="C4" s="2"/>
      <c r="D4" s="2"/>
      <c r="E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38" x14ac:dyDescent="0.2">
      <c r="B5" s="74"/>
      <c r="C5" s="44" t="s">
        <v>7</v>
      </c>
      <c r="D5" s="44" t="s">
        <v>6</v>
      </c>
      <c r="E5" s="44" t="s">
        <v>8</v>
      </c>
      <c r="F5" s="67" t="s">
        <v>59</v>
      </c>
      <c r="G5" s="67" t="s">
        <v>60</v>
      </c>
      <c r="H5" s="67" t="s">
        <v>61</v>
      </c>
      <c r="I5" s="67" t="s">
        <v>62</v>
      </c>
      <c r="J5" s="67" t="s">
        <v>63</v>
      </c>
      <c r="K5" s="67" t="s">
        <v>64</v>
      </c>
      <c r="L5" s="67" t="s">
        <v>65</v>
      </c>
      <c r="M5" s="68" t="s">
        <v>66</v>
      </c>
      <c r="O5" s="40" t="s">
        <v>31</v>
      </c>
      <c r="P5" s="41" t="s">
        <v>19</v>
      </c>
      <c r="Q5" s="41" t="str">
        <f>B7</f>
        <v>Pumped Storage</v>
      </c>
      <c r="R5" s="41" t="str">
        <f>B8</f>
        <v>2017 Load Curtailment</v>
      </c>
      <c r="S5" s="41" t="str">
        <f>'BCH-MLF'!$B$9</f>
        <v>Wind - PC18</v>
      </c>
      <c r="T5" s="41" t="str">
        <f>B10</f>
        <v>Wind - PC48</v>
      </c>
      <c r="U5" s="41" t="str">
        <f>B11</f>
        <v>Wind - NC09</v>
      </c>
      <c r="V5" s="41" t="str">
        <f>B12</f>
        <v>Wind - PC20</v>
      </c>
      <c r="W5" s="41" t="str">
        <f>B13</f>
        <v>Wind - PC14</v>
      </c>
      <c r="X5" s="41" t="str">
        <f>B14</f>
        <v>Wind - PC28</v>
      </c>
      <c r="Y5" s="41" t="str">
        <f>B15</f>
        <v>Wind - PC10</v>
      </c>
      <c r="Z5" s="41" t="str">
        <f>B16</f>
        <v>Wind - PC13</v>
      </c>
      <c r="AA5" s="42" t="s">
        <v>75</v>
      </c>
    </row>
    <row r="6" spans="2:27" s="3" customFormat="1" ht="20" thickBot="1" x14ac:dyDescent="0.25">
      <c r="B6" s="58" t="s">
        <v>47</v>
      </c>
      <c r="C6" s="59" t="s">
        <v>9</v>
      </c>
      <c r="D6" s="59" t="s">
        <v>9</v>
      </c>
      <c r="E6" s="59" t="s">
        <v>10</v>
      </c>
      <c r="F6" s="59" t="s">
        <v>12</v>
      </c>
      <c r="G6" s="59" t="s">
        <v>12</v>
      </c>
      <c r="H6" s="59" t="s">
        <v>12</v>
      </c>
      <c r="I6" s="59" t="s">
        <v>12</v>
      </c>
      <c r="J6" s="59" t="s">
        <v>13</v>
      </c>
      <c r="K6" s="59" t="s">
        <v>13</v>
      </c>
      <c r="L6" s="59" t="s">
        <v>13</v>
      </c>
      <c r="M6" s="60" t="s">
        <v>13</v>
      </c>
      <c r="O6" s="94" t="s">
        <v>12</v>
      </c>
      <c r="P6" s="95" t="s">
        <v>12</v>
      </c>
      <c r="Q6" s="95" t="s">
        <v>12</v>
      </c>
      <c r="R6" s="95" t="s">
        <v>12</v>
      </c>
      <c r="S6" s="95" t="s">
        <v>12</v>
      </c>
      <c r="T6" s="95" t="s">
        <v>12</v>
      </c>
      <c r="U6" s="95" t="s">
        <v>12</v>
      </c>
      <c r="V6" s="95" t="s">
        <v>12</v>
      </c>
      <c r="W6" s="95" t="s">
        <v>12</v>
      </c>
      <c r="X6" s="95" t="s">
        <v>12</v>
      </c>
      <c r="Y6" s="95" t="s">
        <v>12</v>
      </c>
      <c r="Z6" s="95" t="s">
        <v>12</v>
      </c>
      <c r="AA6" s="96" t="s">
        <v>12</v>
      </c>
    </row>
    <row r="7" spans="2:27" x14ac:dyDescent="0.2">
      <c r="B7" s="55" t="s">
        <v>35</v>
      </c>
      <c r="C7" s="92">
        <v>666</v>
      </c>
      <c r="D7" s="92">
        <f>C7</f>
        <v>666</v>
      </c>
      <c r="E7" s="92">
        <f>-364*$D$7/500</f>
        <v>-484.84800000000001</v>
      </c>
      <c r="F7" s="92">
        <f>2184*$D$7/1000</f>
        <v>1454.5440000000001</v>
      </c>
      <c r="G7" s="92">
        <f>6152*$D$7/1000</f>
        <v>4097.232</v>
      </c>
      <c r="H7" s="92">
        <f>1437*$D$7/1000</f>
        <v>957.04200000000003</v>
      </c>
      <c r="I7" s="92">
        <f>SUM(F7:H7)</f>
        <v>6508.8180000000002</v>
      </c>
      <c r="J7" s="92">
        <f>18*$D$7/1000</f>
        <v>11.988</v>
      </c>
      <c r="K7" s="92">
        <f>24*$D$7/1000</f>
        <v>15.984</v>
      </c>
      <c r="L7" s="92">
        <f>9*$D$7/1000</f>
        <v>5.9939999999999998</v>
      </c>
      <c r="M7" s="93">
        <f>SUM(J7:L7)</f>
        <v>33.966000000000001</v>
      </c>
      <c r="O7" s="19">
        <v>2019</v>
      </c>
      <c r="P7" s="18">
        <f>'BCUC-MLF'!$I$22/2</f>
        <v>4777.8284423160003</v>
      </c>
      <c r="Q7" s="18">
        <f>$I$7/5</f>
        <v>1301.7636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34">
        <f>SUM(P7:Z7)</f>
        <v>6079.5920423160005</v>
      </c>
    </row>
    <row r="8" spans="2:27" x14ac:dyDescent="0.2">
      <c r="B8" s="49" t="s">
        <v>36</v>
      </c>
      <c r="C8" s="69">
        <v>85</v>
      </c>
      <c r="D8" s="69">
        <v>85</v>
      </c>
      <c r="E8" s="69">
        <v>0</v>
      </c>
      <c r="F8" s="69">
        <v>0</v>
      </c>
      <c r="G8" s="69">
        <v>0</v>
      </c>
      <c r="H8" s="69">
        <v>0</v>
      </c>
      <c r="I8" s="69">
        <f>SUM(F8:H8)</f>
        <v>0</v>
      </c>
      <c r="J8" s="69">
        <v>0</v>
      </c>
      <c r="K8" s="69">
        <v>0</v>
      </c>
      <c r="L8" s="69">
        <v>0</v>
      </c>
      <c r="M8" s="70">
        <f t="shared" ref="M8:M16" si="0">SUM(J8:L8)</f>
        <v>0</v>
      </c>
      <c r="O8" s="11">
        <f t="shared" ref="O8:O39" si="1">O7+1</f>
        <v>2020</v>
      </c>
      <c r="P8" s="8">
        <f>'BCUC-MLF'!$I$22/2</f>
        <v>4777.8284423160003</v>
      </c>
      <c r="Q8" s="8">
        <f t="shared" ref="Q8:Q11" si="2">$I$7/5</f>
        <v>1301.7636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35">
        <f t="shared" ref="AA8:AA71" si="3">SUM(P8:Z8)</f>
        <v>6079.5920423160005</v>
      </c>
    </row>
    <row r="9" spans="2:27" x14ac:dyDescent="0.2">
      <c r="B9" s="49" t="s">
        <v>39</v>
      </c>
      <c r="C9" s="69">
        <v>138</v>
      </c>
      <c r="D9" s="69">
        <f>C9*0.26</f>
        <v>35.880000000000003</v>
      </c>
      <c r="E9" s="69">
        <v>524</v>
      </c>
      <c r="F9" s="69">
        <v>182</v>
      </c>
      <c r="G9" s="69">
        <v>1155</v>
      </c>
      <c r="H9" s="69">
        <v>213</v>
      </c>
      <c r="I9" s="69">
        <f t="shared" ref="I9:I16" si="4">SUM(F9:H9)</f>
        <v>1550</v>
      </c>
      <c r="J9" s="69">
        <v>20</v>
      </c>
      <c r="K9" s="69">
        <v>22</v>
      </c>
      <c r="L9" s="69">
        <v>10</v>
      </c>
      <c r="M9" s="70">
        <f t="shared" si="0"/>
        <v>52</v>
      </c>
      <c r="O9" s="11">
        <f t="shared" si="1"/>
        <v>2021</v>
      </c>
      <c r="P9" s="26">
        <f>'BCUC-MLF'!$M$22</f>
        <v>74</v>
      </c>
      <c r="Q9" s="8">
        <f t="shared" si="2"/>
        <v>1301.7636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35">
        <f t="shared" si="3"/>
        <v>1375.7636</v>
      </c>
    </row>
    <row r="10" spans="2:27" x14ac:dyDescent="0.2">
      <c r="B10" s="49" t="s">
        <v>37</v>
      </c>
      <c r="C10" s="69">
        <v>150</v>
      </c>
      <c r="D10" s="69">
        <f t="shared" ref="D10:D11" si="5">C10*0.26</f>
        <v>39</v>
      </c>
      <c r="E10" s="69">
        <v>538</v>
      </c>
      <c r="F10" s="69">
        <v>202</v>
      </c>
      <c r="G10" s="69">
        <v>1277</v>
      </c>
      <c r="H10" s="69">
        <v>236</v>
      </c>
      <c r="I10" s="69">
        <f t="shared" si="4"/>
        <v>1715</v>
      </c>
      <c r="J10" s="69">
        <v>20</v>
      </c>
      <c r="K10" s="69">
        <v>23</v>
      </c>
      <c r="L10" s="69">
        <v>11</v>
      </c>
      <c r="M10" s="70">
        <f t="shared" si="0"/>
        <v>54</v>
      </c>
      <c r="O10" s="11">
        <f t="shared" si="1"/>
        <v>2022</v>
      </c>
      <c r="P10" s="26">
        <f>'BCUC-MLF'!$M$22</f>
        <v>74</v>
      </c>
      <c r="Q10" s="8">
        <f t="shared" si="2"/>
        <v>1301.7636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35">
        <f t="shared" si="3"/>
        <v>1375.7636</v>
      </c>
    </row>
    <row r="11" spans="2:27" x14ac:dyDescent="0.2">
      <c r="B11" s="49" t="s">
        <v>38</v>
      </c>
      <c r="C11" s="69">
        <v>333</v>
      </c>
      <c r="D11" s="69">
        <f t="shared" si="5"/>
        <v>86.58</v>
      </c>
      <c r="E11" s="69">
        <v>1074</v>
      </c>
      <c r="F11" s="69">
        <v>450</v>
      </c>
      <c r="G11" s="69">
        <v>2800</v>
      </c>
      <c r="H11" s="69">
        <v>519</v>
      </c>
      <c r="I11" s="69">
        <f t="shared" si="4"/>
        <v>3769</v>
      </c>
      <c r="J11" s="69">
        <v>42</v>
      </c>
      <c r="K11" s="69">
        <v>46</v>
      </c>
      <c r="L11" s="69">
        <v>21</v>
      </c>
      <c r="M11" s="70">
        <f t="shared" si="0"/>
        <v>109</v>
      </c>
      <c r="O11" s="11">
        <f t="shared" si="1"/>
        <v>2023</v>
      </c>
      <c r="P11" s="26">
        <f>'BCUC-MLF'!$M$22</f>
        <v>74</v>
      </c>
      <c r="Q11" s="8">
        <f t="shared" si="2"/>
        <v>1301.7636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35">
        <f t="shared" si="3"/>
        <v>1375.7636</v>
      </c>
    </row>
    <row r="12" spans="2:27" x14ac:dyDescent="0.2">
      <c r="B12" s="49" t="s">
        <v>5</v>
      </c>
      <c r="C12" s="69">
        <v>158.69999999999999</v>
      </c>
      <c r="D12" s="69">
        <f>C12*0.26</f>
        <v>41.262</v>
      </c>
      <c r="E12" s="69">
        <v>594</v>
      </c>
      <c r="F12" s="69">
        <v>251</v>
      </c>
      <c r="G12" s="69">
        <v>1378</v>
      </c>
      <c r="H12" s="69">
        <v>262</v>
      </c>
      <c r="I12" s="69">
        <f>SUM(F12:H12)</f>
        <v>1891</v>
      </c>
      <c r="J12" s="69">
        <v>25</v>
      </c>
      <c r="K12" s="69">
        <v>28</v>
      </c>
      <c r="L12" s="69">
        <v>13</v>
      </c>
      <c r="M12" s="70">
        <f t="shared" si="0"/>
        <v>66</v>
      </c>
      <c r="O12" s="82">
        <f t="shared" si="1"/>
        <v>2024</v>
      </c>
      <c r="P12" s="28">
        <f>'BCUC-MLF'!$M$22</f>
        <v>74</v>
      </c>
      <c r="Q12" s="8">
        <f t="shared" ref="Q12:Q13" si="6">$M$7</f>
        <v>33.966000000000001</v>
      </c>
      <c r="R12" s="22">
        <v>0</v>
      </c>
      <c r="S12" s="22">
        <f>$I$9/5</f>
        <v>310</v>
      </c>
      <c r="T12" s="22">
        <f>$I$10/5</f>
        <v>343</v>
      </c>
      <c r="U12" s="22">
        <f>$I$11/5</f>
        <v>753.8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81">
        <f t="shared" si="3"/>
        <v>1514.7660000000001</v>
      </c>
    </row>
    <row r="13" spans="2:27" x14ac:dyDescent="0.2">
      <c r="B13" s="49" t="s">
        <v>4</v>
      </c>
      <c r="C13" s="69">
        <v>144</v>
      </c>
      <c r="D13" s="69">
        <f>C13*0.26</f>
        <v>37.44</v>
      </c>
      <c r="E13" s="69">
        <v>570</v>
      </c>
      <c r="F13" s="69">
        <v>226</v>
      </c>
      <c r="G13" s="69">
        <v>1162</v>
      </c>
      <c r="H13" s="69">
        <v>224</v>
      </c>
      <c r="I13" s="69">
        <f t="shared" si="4"/>
        <v>1612</v>
      </c>
      <c r="J13" s="69">
        <v>22</v>
      </c>
      <c r="K13" s="69">
        <v>24</v>
      </c>
      <c r="L13" s="69">
        <v>11</v>
      </c>
      <c r="M13" s="70">
        <f t="shared" si="0"/>
        <v>57</v>
      </c>
      <c r="O13" s="21">
        <f t="shared" si="1"/>
        <v>2025</v>
      </c>
      <c r="P13" s="28">
        <f>'BCUC-MLF'!$M$22</f>
        <v>74</v>
      </c>
      <c r="Q13" s="8">
        <f t="shared" si="6"/>
        <v>33.966000000000001</v>
      </c>
      <c r="R13" s="22">
        <v>0</v>
      </c>
      <c r="S13" s="22">
        <f t="shared" ref="S13:S16" si="7">$I$9/5</f>
        <v>310</v>
      </c>
      <c r="T13" s="22">
        <f t="shared" ref="T13:T16" si="8">$I$10/5</f>
        <v>343</v>
      </c>
      <c r="U13" s="22">
        <f t="shared" ref="U13:U16" si="9">$I$11/5</f>
        <v>753.8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36">
        <f t="shared" si="3"/>
        <v>1514.7660000000001</v>
      </c>
    </row>
    <row r="14" spans="2:27" x14ac:dyDescent="0.2">
      <c r="B14" s="49" t="s">
        <v>40</v>
      </c>
      <c r="C14" s="69">
        <v>153</v>
      </c>
      <c r="D14" s="69">
        <f>C14*0.26</f>
        <v>39.78</v>
      </c>
      <c r="E14" s="69">
        <v>641</v>
      </c>
      <c r="F14" s="69">
        <v>219</v>
      </c>
      <c r="G14" s="69">
        <v>1210</v>
      </c>
      <c r="H14" s="69">
        <v>230</v>
      </c>
      <c r="I14" s="69">
        <f t="shared" si="4"/>
        <v>1659</v>
      </c>
      <c r="J14" s="69">
        <v>24</v>
      </c>
      <c r="K14" s="69">
        <v>27</v>
      </c>
      <c r="L14" s="69">
        <v>12</v>
      </c>
      <c r="M14" s="70">
        <f t="shared" si="0"/>
        <v>63</v>
      </c>
      <c r="O14" s="11">
        <f t="shared" si="1"/>
        <v>2026</v>
      </c>
      <c r="P14" s="26">
        <f>'BCUC-MLF'!$M$22</f>
        <v>74</v>
      </c>
      <c r="Q14" s="8">
        <f>$M$7</f>
        <v>33.966000000000001</v>
      </c>
      <c r="R14" s="8">
        <v>0</v>
      </c>
      <c r="S14" s="22">
        <f t="shared" si="7"/>
        <v>310</v>
      </c>
      <c r="T14" s="22">
        <f t="shared" si="8"/>
        <v>343</v>
      </c>
      <c r="U14" s="22">
        <f t="shared" si="9"/>
        <v>753.8</v>
      </c>
      <c r="V14" s="8">
        <f>I$12/5</f>
        <v>378.2</v>
      </c>
      <c r="W14" s="22">
        <v>0</v>
      </c>
      <c r="X14" s="8">
        <v>0</v>
      </c>
      <c r="Y14" s="8">
        <v>0</v>
      </c>
      <c r="Z14" s="8">
        <v>0</v>
      </c>
      <c r="AA14" s="35">
        <f t="shared" si="3"/>
        <v>1892.9660000000001</v>
      </c>
    </row>
    <row r="15" spans="2:27" x14ac:dyDescent="0.2">
      <c r="B15" s="49" t="s">
        <v>41</v>
      </c>
      <c r="C15" s="69">
        <v>297</v>
      </c>
      <c r="D15" s="69">
        <f>C15*0.26</f>
        <v>77.22</v>
      </c>
      <c r="E15" s="69">
        <v>1119</v>
      </c>
      <c r="F15" s="69">
        <v>389</v>
      </c>
      <c r="G15" s="69">
        <v>2303</v>
      </c>
      <c r="H15" s="69">
        <v>431</v>
      </c>
      <c r="I15" s="69">
        <f t="shared" si="4"/>
        <v>3123</v>
      </c>
      <c r="J15" s="69">
        <v>42</v>
      </c>
      <c r="K15" s="69">
        <v>46</v>
      </c>
      <c r="L15" s="69">
        <v>21</v>
      </c>
      <c r="M15" s="70">
        <f t="shared" si="0"/>
        <v>109</v>
      </c>
      <c r="O15" s="11">
        <f t="shared" si="1"/>
        <v>2027</v>
      </c>
      <c r="P15" s="26">
        <f>'BCUC-MLF'!$M$22</f>
        <v>74</v>
      </c>
      <c r="Q15" s="8">
        <f t="shared" ref="Q15:Q78" si="10">$M$7</f>
        <v>33.966000000000001</v>
      </c>
      <c r="R15" s="8">
        <v>0</v>
      </c>
      <c r="S15" s="22">
        <f t="shared" si="7"/>
        <v>310</v>
      </c>
      <c r="T15" s="22">
        <f t="shared" si="8"/>
        <v>343</v>
      </c>
      <c r="U15" s="22">
        <f t="shared" si="9"/>
        <v>753.8</v>
      </c>
      <c r="V15" s="8">
        <f t="shared" ref="V15:V18" si="11">I$12/5</f>
        <v>378.2</v>
      </c>
      <c r="W15" s="22">
        <v>0</v>
      </c>
      <c r="X15" s="8">
        <v>0</v>
      </c>
      <c r="Y15" s="8">
        <v>0</v>
      </c>
      <c r="Z15" s="8">
        <v>0</v>
      </c>
      <c r="AA15" s="35">
        <f t="shared" si="3"/>
        <v>1892.9660000000001</v>
      </c>
    </row>
    <row r="16" spans="2:27" x14ac:dyDescent="0.2">
      <c r="B16" s="49" t="s">
        <v>42</v>
      </c>
      <c r="C16" s="69">
        <v>135</v>
      </c>
      <c r="D16" s="69">
        <f>C16*0.26</f>
        <v>35.1</v>
      </c>
      <c r="E16" s="69">
        <v>577</v>
      </c>
      <c r="F16" s="69">
        <v>245</v>
      </c>
      <c r="G16" s="69">
        <v>1137</v>
      </c>
      <c r="H16" s="69">
        <v>225</v>
      </c>
      <c r="I16" s="69">
        <f t="shared" si="4"/>
        <v>1607</v>
      </c>
      <c r="J16" s="69">
        <v>23</v>
      </c>
      <c r="K16" s="69">
        <v>25</v>
      </c>
      <c r="L16" s="69">
        <v>12</v>
      </c>
      <c r="M16" s="70">
        <f t="shared" si="0"/>
        <v>60</v>
      </c>
      <c r="O16" s="11">
        <f t="shared" si="1"/>
        <v>2028</v>
      </c>
      <c r="P16" s="26">
        <f>'BCUC-MLF'!$M$22</f>
        <v>74</v>
      </c>
      <c r="Q16" s="8">
        <f t="shared" si="10"/>
        <v>33.966000000000001</v>
      </c>
      <c r="R16" s="8">
        <f>$M$8</f>
        <v>0</v>
      </c>
      <c r="S16" s="22">
        <f t="shared" si="7"/>
        <v>310</v>
      </c>
      <c r="T16" s="22">
        <f t="shared" si="8"/>
        <v>343</v>
      </c>
      <c r="U16" s="22">
        <f t="shared" si="9"/>
        <v>753.8</v>
      </c>
      <c r="V16" s="8">
        <f t="shared" si="11"/>
        <v>378.2</v>
      </c>
      <c r="W16" s="8">
        <f>$I$13/5</f>
        <v>322.39999999999998</v>
      </c>
      <c r="X16" s="8">
        <v>0</v>
      </c>
      <c r="Y16" s="8">
        <v>0</v>
      </c>
      <c r="Z16" s="8">
        <v>0</v>
      </c>
      <c r="AA16" s="35">
        <f t="shared" si="3"/>
        <v>2215.366</v>
      </c>
    </row>
    <row r="17" spans="2:27" ht="17" thickBot="1" x14ac:dyDescent="0.25">
      <c r="B17" s="71" t="s">
        <v>15</v>
      </c>
      <c r="C17" s="75"/>
      <c r="D17" s="75">
        <f>SUM(D7:D16)</f>
        <v>1143.2619999999999</v>
      </c>
      <c r="E17" s="75">
        <f>SUM(E7:E16)</f>
        <v>5152.152</v>
      </c>
      <c r="F17" s="75"/>
      <c r="G17" s="75"/>
      <c r="H17" s="75"/>
      <c r="I17" s="72">
        <f>SUM(I7:I16)</f>
        <v>23434.817999999999</v>
      </c>
      <c r="J17" s="75"/>
      <c r="K17" s="75"/>
      <c r="L17" s="75"/>
      <c r="M17" s="73">
        <f>SUM(M7:M16)</f>
        <v>603.96600000000001</v>
      </c>
      <c r="O17" s="11">
        <f t="shared" si="1"/>
        <v>2029</v>
      </c>
      <c r="P17" s="26">
        <f>'BCUC-MLF'!$M$22</f>
        <v>74</v>
      </c>
      <c r="Q17" s="8">
        <f t="shared" si="10"/>
        <v>33.966000000000001</v>
      </c>
      <c r="R17" s="8">
        <f t="shared" ref="R17:R80" si="12">$M$8</f>
        <v>0</v>
      </c>
      <c r="S17" s="22">
        <f>$M$9</f>
        <v>52</v>
      </c>
      <c r="T17" s="22">
        <f>$M$10</f>
        <v>54</v>
      </c>
      <c r="U17" s="22">
        <f>$M$11</f>
        <v>109</v>
      </c>
      <c r="V17" s="22">
        <f t="shared" si="11"/>
        <v>378.2</v>
      </c>
      <c r="W17" s="8">
        <f t="shared" ref="W17:W20" si="13">$I$13/5</f>
        <v>322.39999999999998</v>
      </c>
      <c r="X17" s="8">
        <f>$I$14/5</f>
        <v>331.8</v>
      </c>
      <c r="Y17" s="8">
        <v>0</v>
      </c>
      <c r="Z17" s="8">
        <v>0</v>
      </c>
      <c r="AA17" s="35">
        <f t="shared" si="3"/>
        <v>1355.366</v>
      </c>
    </row>
    <row r="18" spans="2:27" s="7" customFormat="1" x14ac:dyDescent="0.2">
      <c r="B18"/>
      <c r="C18"/>
      <c r="D18"/>
      <c r="E18"/>
      <c r="F18"/>
      <c r="G18"/>
      <c r="H18"/>
      <c r="I18"/>
      <c r="J18"/>
      <c r="K18"/>
      <c r="L18"/>
      <c r="M18"/>
      <c r="O18" s="82">
        <f t="shared" si="1"/>
        <v>2030</v>
      </c>
      <c r="P18" s="28">
        <f>'BCUC-MLF'!$M$22</f>
        <v>74</v>
      </c>
      <c r="Q18" s="22">
        <f t="shared" si="10"/>
        <v>33.966000000000001</v>
      </c>
      <c r="R18" s="22">
        <f t="shared" si="12"/>
        <v>0</v>
      </c>
      <c r="S18" s="22">
        <f>'BCH-MLF'!$M$9</f>
        <v>52</v>
      </c>
      <c r="T18" s="22">
        <f t="shared" ref="T18:T81" si="14">$M$10</f>
        <v>54</v>
      </c>
      <c r="U18" s="22">
        <f t="shared" ref="U18:U81" si="15">$M$11</f>
        <v>109</v>
      </c>
      <c r="V18" s="22">
        <f t="shared" si="11"/>
        <v>378.2</v>
      </c>
      <c r="W18" s="22">
        <f t="shared" si="13"/>
        <v>322.39999999999998</v>
      </c>
      <c r="X18" s="22">
        <f t="shared" ref="X18:X21" si="16">$I$14/5</f>
        <v>331.8</v>
      </c>
      <c r="Y18" s="22">
        <f>$I$15/5</f>
        <v>624.6</v>
      </c>
      <c r="Z18" s="22">
        <v>0</v>
      </c>
      <c r="AA18" s="81">
        <f t="shared" si="3"/>
        <v>1979.9659999999999</v>
      </c>
    </row>
    <row r="19" spans="2:27" s="7" customFormat="1" x14ac:dyDescent="0.2">
      <c r="B19"/>
      <c r="C19"/>
      <c r="D19"/>
      <c r="E19"/>
      <c r="F19"/>
      <c r="G19"/>
      <c r="H19"/>
      <c r="I19"/>
      <c r="J19"/>
      <c r="K19"/>
      <c r="L19"/>
      <c r="M19"/>
      <c r="O19" s="21">
        <f t="shared" si="1"/>
        <v>2031</v>
      </c>
      <c r="P19" s="28">
        <v>0</v>
      </c>
      <c r="Q19" s="22">
        <f t="shared" si="10"/>
        <v>33.966000000000001</v>
      </c>
      <c r="R19" s="22">
        <f t="shared" si="12"/>
        <v>0</v>
      </c>
      <c r="S19" s="22">
        <f>'BCH-MLF'!$M$9</f>
        <v>52</v>
      </c>
      <c r="T19" s="22">
        <f t="shared" si="14"/>
        <v>54</v>
      </c>
      <c r="U19" s="22">
        <f t="shared" si="15"/>
        <v>109</v>
      </c>
      <c r="V19" s="8">
        <f>$M$12</f>
        <v>66</v>
      </c>
      <c r="W19" s="8">
        <f t="shared" si="13"/>
        <v>322.39999999999998</v>
      </c>
      <c r="X19" s="22">
        <f t="shared" si="16"/>
        <v>331.8</v>
      </c>
      <c r="Y19" s="22">
        <f t="shared" ref="Y19:Y22" si="17">$I$15/5</f>
        <v>624.6</v>
      </c>
      <c r="Z19" s="22">
        <f>$I$16/5</f>
        <v>321.39999999999998</v>
      </c>
      <c r="AA19" s="36">
        <f t="shared" si="3"/>
        <v>1915.1660000000002</v>
      </c>
    </row>
    <row r="20" spans="2:27" s="7" customFormat="1" x14ac:dyDescent="0.2">
      <c r="B20" s="1" t="s">
        <v>82</v>
      </c>
      <c r="C20"/>
      <c r="D20"/>
      <c r="E20"/>
      <c r="F20"/>
      <c r="G20"/>
      <c r="H20"/>
      <c r="I20"/>
      <c r="J20"/>
      <c r="K20"/>
      <c r="L20"/>
      <c r="M20"/>
      <c r="O20" s="11">
        <f t="shared" si="1"/>
        <v>2032</v>
      </c>
      <c r="P20" s="26">
        <v>0</v>
      </c>
      <c r="Q20" s="8">
        <f t="shared" si="10"/>
        <v>33.966000000000001</v>
      </c>
      <c r="R20" s="8">
        <f t="shared" si="12"/>
        <v>0</v>
      </c>
      <c r="S20" s="8">
        <f>'BCH-MLF'!$M$9</f>
        <v>52</v>
      </c>
      <c r="T20" s="8">
        <f t="shared" si="14"/>
        <v>54</v>
      </c>
      <c r="U20" s="8">
        <f t="shared" si="15"/>
        <v>109</v>
      </c>
      <c r="V20" s="8">
        <f t="shared" ref="V20:V82" si="18">$M$12</f>
        <v>66</v>
      </c>
      <c r="W20" s="22">
        <f t="shared" si="13"/>
        <v>322.39999999999998</v>
      </c>
      <c r="X20" s="8">
        <f t="shared" si="16"/>
        <v>331.8</v>
      </c>
      <c r="Y20" s="22">
        <f t="shared" si="17"/>
        <v>624.6</v>
      </c>
      <c r="Z20" s="22">
        <f t="shared" ref="Z20:Z23" si="19">$I$16/5</f>
        <v>321.39999999999998</v>
      </c>
      <c r="AA20" s="35">
        <f t="shared" si="3"/>
        <v>1915.1660000000002</v>
      </c>
    </row>
    <row r="21" spans="2:27" ht="17" thickBot="1" x14ac:dyDescent="0.25">
      <c r="O21" s="11">
        <f t="shared" si="1"/>
        <v>2033</v>
      </c>
      <c r="P21" s="26">
        <v>0</v>
      </c>
      <c r="Q21" s="8">
        <f t="shared" si="10"/>
        <v>33.966000000000001</v>
      </c>
      <c r="R21" s="8">
        <f t="shared" si="12"/>
        <v>0</v>
      </c>
      <c r="S21" s="8">
        <f>'BCH-MLF'!$M$9</f>
        <v>52</v>
      </c>
      <c r="T21" s="8">
        <f t="shared" si="14"/>
        <v>54</v>
      </c>
      <c r="U21" s="8">
        <f t="shared" si="15"/>
        <v>109</v>
      </c>
      <c r="V21" s="8">
        <f t="shared" si="18"/>
        <v>66</v>
      </c>
      <c r="W21" s="22">
        <f>$M$13</f>
        <v>57</v>
      </c>
      <c r="X21" s="8">
        <f t="shared" si="16"/>
        <v>331.8</v>
      </c>
      <c r="Y21" s="22">
        <f t="shared" si="17"/>
        <v>624.6</v>
      </c>
      <c r="Z21" s="22">
        <f t="shared" si="19"/>
        <v>321.39999999999998</v>
      </c>
      <c r="AA21" s="35">
        <f t="shared" si="3"/>
        <v>1649.7660000000001</v>
      </c>
    </row>
    <row r="22" spans="2:27" x14ac:dyDescent="0.2">
      <c r="B22" s="90"/>
      <c r="C22" s="91"/>
      <c r="D22" s="91"/>
      <c r="E22" s="91"/>
      <c r="F22" s="44" t="s">
        <v>25</v>
      </c>
      <c r="G22" s="44" t="s">
        <v>25</v>
      </c>
      <c r="H22" s="44" t="s">
        <v>25</v>
      </c>
      <c r="I22" s="44" t="s">
        <v>25</v>
      </c>
      <c r="J22" s="44" t="s">
        <v>28</v>
      </c>
      <c r="K22" s="44" t="s">
        <v>28</v>
      </c>
      <c r="L22" s="44" t="s">
        <v>28</v>
      </c>
      <c r="M22" s="45" t="s">
        <v>28</v>
      </c>
      <c r="O22" s="11">
        <f t="shared" si="1"/>
        <v>2034</v>
      </c>
      <c r="P22" s="26">
        <v>0</v>
      </c>
      <c r="Q22" s="8">
        <f t="shared" si="10"/>
        <v>33.966000000000001</v>
      </c>
      <c r="R22" s="8">
        <f t="shared" si="12"/>
        <v>0</v>
      </c>
      <c r="S22" s="8">
        <f>'BCH-MLF'!$M$9</f>
        <v>52</v>
      </c>
      <c r="T22" s="8">
        <f t="shared" si="14"/>
        <v>54</v>
      </c>
      <c r="U22" s="8">
        <f t="shared" si="15"/>
        <v>109</v>
      </c>
      <c r="V22" s="8">
        <f t="shared" si="18"/>
        <v>66</v>
      </c>
      <c r="W22" s="8">
        <f t="shared" ref="W22:W82" si="20">$M$13</f>
        <v>57</v>
      </c>
      <c r="X22" s="8">
        <f>$M$14</f>
        <v>63</v>
      </c>
      <c r="Y22" s="22">
        <f t="shared" si="17"/>
        <v>624.6</v>
      </c>
      <c r="Z22" s="22">
        <f t="shared" si="19"/>
        <v>321.39999999999998</v>
      </c>
      <c r="AA22" s="35">
        <f t="shared" si="3"/>
        <v>1380.9659999999999</v>
      </c>
    </row>
    <row r="23" spans="2:27" x14ac:dyDescent="0.2">
      <c r="B23" s="49"/>
      <c r="C23" s="47" t="s">
        <v>7</v>
      </c>
      <c r="D23" s="47" t="s">
        <v>6</v>
      </c>
      <c r="E23" s="47" t="s">
        <v>8</v>
      </c>
      <c r="F23" s="47" t="s">
        <v>1</v>
      </c>
      <c r="G23" s="47" t="s">
        <v>2</v>
      </c>
      <c r="H23" s="47" t="s">
        <v>3</v>
      </c>
      <c r="I23" s="47" t="s">
        <v>14</v>
      </c>
      <c r="J23" s="47" t="s">
        <v>1</v>
      </c>
      <c r="K23" s="47" t="s">
        <v>2</v>
      </c>
      <c r="L23" s="47" t="s">
        <v>3</v>
      </c>
      <c r="M23" s="48" t="s">
        <v>14</v>
      </c>
      <c r="O23" s="21">
        <f t="shared" si="1"/>
        <v>2035</v>
      </c>
      <c r="P23" s="28">
        <v>0</v>
      </c>
      <c r="Q23" s="8">
        <f t="shared" si="10"/>
        <v>33.966000000000001</v>
      </c>
      <c r="R23" s="8">
        <f t="shared" si="12"/>
        <v>0</v>
      </c>
      <c r="S23" s="8">
        <f>'BCH-MLF'!$M$9</f>
        <v>52</v>
      </c>
      <c r="T23" s="8">
        <f t="shared" si="14"/>
        <v>54</v>
      </c>
      <c r="U23" s="8">
        <f t="shared" si="15"/>
        <v>109</v>
      </c>
      <c r="V23" s="8">
        <f t="shared" si="18"/>
        <v>66</v>
      </c>
      <c r="W23" s="8">
        <f t="shared" si="20"/>
        <v>57</v>
      </c>
      <c r="X23" s="8">
        <f t="shared" ref="X23:X82" si="21">$M$14</f>
        <v>63</v>
      </c>
      <c r="Y23" s="8">
        <f>$M$15</f>
        <v>109</v>
      </c>
      <c r="Z23" s="22">
        <f t="shared" si="19"/>
        <v>321.39999999999998</v>
      </c>
      <c r="AA23" s="36">
        <f t="shared" si="3"/>
        <v>865.36599999999999</v>
      </c>
    </row>
    <row r="24" spans="2:27" ht="17" thickBot="1" x14ac:dyDescent="0.25">
      <c r="B24" s="97" t="s">
        <v>0</v>
      </c>
      <c r="C24" s="98" t="s">
        <v>9</v>
      </c>
      <c r="D24" s="98" t="s">
        <v>9</v>
      </c>
      <c r="E24" s="98" t="s">
        <v>10</v>
      </c>
      <c r="F24" s="98" t="s">
        <v>12</v>
      </c>
      <c r="G24" s="98" t="s">
        <v>12</v>
      </c>
      <c r="H24" s="98" t="s">
        <v>12</v>
      </c>
      <c r="I24" s="98" t="s">
        <v>12</v>
      </c>
      <c r="J24" s="98" t="s">
        <v>13</v>
      </c>
      <c r="K24" s="98" t="s">
        <v>13</v>
      </c>
      <c r="L24" s="98" t="s">
        <v>13</v>
      </c>
      <c r="M24" s="99" t="s">
        <v>13</v>
      </c>
      <c r="O24" s="11">
        <f t="shared" si="1"/>
        <v>2036</v>
      </c>
      <c r="P24" s="26">
        <v>0</v>
      </c>
      <c r="Q24" s="8">
        <f t="shared" si="10"/>
        <v>33.966000000000001</v>
      </c>
      <c r="R24" s="8">
        <f t="shared" si="12"/>
        <v>0</v>
      </c>
      <c r="S24" s="8">
        <f>'BCH-MLF'!$M$9</f>
        <v>52</v>
      </c>
      <c r="T24" s="8">
        <f t="shared" si="14"/>
        <v>54</v>
      </c>
      <c r="U24" s="8">
        <f t="shared" si="15"/>
        <v>109</v>
      </c>
      <c r="V24" s="8">
        <f t="shared" si="18"/>
        <v>66</v>
      </c>
      <c r="W24" s="8">
        <f t="shared" si="20"/>
        <v>57</v>
      </c>
      <c r="X24" s="8">
        <f t="shared" si="21"/>
        <v>63</v>
      </c>
      <c r="Y24" s="8">
        <f t="shared" ref="Y24:Y82" si="22">$M$15</f>
        <v>109</v>
      </c>
      <c r="Z24" s="8">
        <f>$M$16</f>
        <v>60</v>
      </c>
      <c r="AA24" s="35">
        <f t="shared" si="3"/>
        <v>603.96600000000001</v>
      </c>
    </row>
    <row r="25" spans="2:27" ht="17" thickBot="1" x14ac:dyDescent="0.25">
      <c r="B25" s="104" t="s">
        <v>21</v>
      </c>
      <c r="C25" s="105">
        <v>0</v>
      </c>
      <c r="D25" s="105">
        <v>0</v>
      </c>
      <c r="E25" s="105">
        <v>0</v>
      </c>
      <c r="F25" s="106">
        <f>F28*$J$40</f>
        <v>2106.4427149859998</v>
      </c>
      <c r="G25" s="106">
        <f>G28*$J$40</f>
        <v>6046.1427815730003</v>
      </c>
      <c r="H25" s="106">
        <f>H28*$J$40</f>
        <v>1403.071388073</v>
      </c>
      <c r="I25" s="106">
        <f>SUM(F25:H25)</f>
        <v>9555.6568846320006</v>
      </c>
      <c r="J25" s="106">
        <f>J28</f>
        <v>25</v>
      </c>
      <c r="K25" s="106">
        <f>K28</f>
        <v>29</v>
      </c>
      <c r="L25" s="106">
        <f>L28</f>
        <v>20</v>
      </c>
      <c r="M25" s="106">
        <f>M28</f>
        <v>74</v>
      </c>
      <c r="O25" s="11">
        <f t="shared" si="1"/>
        <v>2037</v>
      </c>
      <c r="P25" s="26">
        <v>0</v>
      </c>
      <c r="Q25" s="8">
        <f t="shared" si="10"/>
        <v>33.966000000000001</v>
      </c>
      <c r="R25" s="8">
        <f t="shared" si="12"/>
        <v>0</v>
      </c>
      <c r="S25" s="8">
        <f>'BCH-MLF'!$M$9</f>
        <v>52</v>
      </c>
      <c r="T25" s="8">
        <f t="shared" si="14"/>
        <v>54</v>
      </c>
      <c r="U25" s="8">
        <f t="shared" si="15"/>
        <v>109</v>
      </c>
      <c r="V25" s="8">
        <f t="shared" si="18"/>
        <v>66</v>
      </c>
      <c r="W25" s="8">
        <f t="shared" si="20"/>
        <v>57</v>
      </c>
      <c r="X25" s="8">
        <f t="shared" si="21"/>
        <v>63</v>
      </c>
      <c r="Y25" s="8">
        <f t="shared" si="22"/>
        <v>109</v>
      </c>
      <c r="Z25" s="8">
        <f t="shared" ref="Z25:Z82" si="23">$M$16</f>
        <v>60</v>
      </c>
      <c r="AA25" s="35">
        <f t="shared" si="3"/>
        <v>603.96600000000001</v>
      </c>
    </row>
    <row r="26" spans="2:27" ht="17" thickBot="1" x14ac:dyDescent="0.25">
      <c r="B26" s="100" t="s">
        <v>15</v>
      </c>
      <c r="C26" s="101"/>
      <c r="D26" s="101"/>
      <c r="E26" s="101"/>
      <c r="F26" s="101"/>
      <c r="G26" s="101"/>
      <c r="H26" s="101"/>
      <c r="I26" s="102">
        <f>SUM(I25:I25)</f>
        <v>9555.6568846320006</v>
      </c>
      <c r="J26" s="101"/>
      <c r="K26" s="101"/>
      <c r="L26" s="101"/>
      <c r="M26" s="103">
        <f>SUM(M25:M25)</f>
        <v>74</v>
      </c>
      <c r="O26" s="11">
        <f t="shared" si="1"/>
        <v>2038</v>
      </c>
      <c r="P26" s="26">
        <v>0</v>
      </c>
      <c r="Q26" s="8">
        <f t="shared" si="10"/>
        <v>33.966000000000001</v>
      </c>
      <c r="R26" s="8">
        <f t="shared" si="12"/>
        <v>0</v>
      </c>
      <c r="S26" s="8">
        <f>'BCH-MLF'!$M$9</f>
        <v>52</v>
      </c>
      <c r="T26" s="8">
        <f t="shared" si="14"/>
        <v>54</v>
      </c>
      <c r="U26" s="8">
        <f t="shared" si="15"/>
        <v>109</v>
      </c>
      <c r="V26" s="8">
        <f t="shared" si="18"/>
        <v>66</v>
      </c>
      <c r="W26" s="8">
        <f t="shared" si="20"/>
        <v>57</v>
      </c>
      <c r="X26" s="8">
        <f t="shared" si="21"/>
        <v>63</v>
      </c>
      <c r="Y26" s="8">
        <f t="shared" si="22"/>
        <v>109</v>
      </c>
      <c r="Z26" s="8">
        <f t="shared" si="23"/>
        <v>60</v>
      </c>
      <c r="AA26" s="35">
        <f t="shared" si="3"/>
        <v>603.96600000000001</v>
      </c>
    </row>
    <row r="27" spans="2:27" x14ac:dyDescent="0.2">
      <c r="O27" s="11">
        <f t="shared" si="1"/>
        <v>2039</v>
      </c>
      <c r="P27" s="26">
        <v>0</v>
      </c>
      <c r="Q27" s="8">
        <f t="shared" si="10"/>
        <v>33.966000000000001</v>
      </c>
      <c r="R27" s="8">
        <f t="shared" si="12"/>
        <v>0</v>
      </c>
      <c r="S27" s="8">
        <f>'BCH-MLF'!$M$9</f>
        <v>52</v>
      </c>
      <c r="T27" s="8">
        <f t="shared" si="14"/>
        <v>54</v>
      </c>
      <c r="U27" s="8">
        <f t="shared" si="15"/>
        <v>109</v>
      </c>
      <c r="V27" s="8">
        <f t="shared" si="18"/>
        <v>66</v>
      </c>
      <c r="W27" s="8">
        <f t="shared" si="20"/>
        <v>57</v>
      </c>
      <c r="X27" s="8">
        <f t="shared" si="21"/>
        <v>63</v>
      </c>
      <c r="Y27" s="8">
        <f t="shared" si="22"/>
        <v>109</v>
      </c>
      <c r="Z27" s="8">
        <f t="shared" si="23"/>
        <v>60</v>
      </c>
      <c r="AA27" s="35">
        <f t="shared" si="3"/>
        <v>603.96600000000001</v>
      </c>
    </row>
    <row r="28" spans="2:27" x14ac:dyDescent="0.2">
      <c r="B28" s="49" t="s">
        <v>20</v>
      </c>
      <c r="C28" s="50">
        <v>1132</v>
      </c>
      <c r="D28" s="50">
        <v>1132</v>
      </c>
      <c r="E28" s="50">
        <v>5286</v>
      </c>
      <c r="F28" s="50">
        <v>9754</v>
      </c>
      <c r="G28" s="50">
        <v>27997</v>
      </c>
      <c r="H28" s="50">
        <v>6497</v>
      </c>
      <c r="I28" s="69">
        <f>SUM(F28:H28)</f>
        <v>44248</v>
      </c>
      <c r="J28" s="50">
        <v>25</v>
      </c>
      <c r="K28" s="50">
        <v>29</v>
      </c>
      <c r="L28" s="50">
        <v>20</v>
      </c>
      <c r="M28" s="70">
        <f>SUM(J28:L28)</f>
        <v>74</v>
      </c>
      <c r="O28" s="11">
        <f t="shared" si="1"/>
        <v>2040</v>
      </c>
      <c r="P28" s="26">
        <v>0</v>
      </c>
      <c r="Q28" s="8">
        <f t="shared" si="10"/>
        <v>33.966000000000001</v>
      </c>
      <c r="R28" s="8">
        <f t="shared" si="12"/>
        <v>0</v>
      </c>
      <c r="S28" s="8">
        <f>'BCH-MLF'!$M$9</f>
        <v>52</v>
      </c>
      <c r="T28" s="8">
        <f t="shared" si="14"/>
        <v>54</v>
      </c>
      <c r="U28" s="8">
        <f t="shared" si="15"/>
        <v>109</v>
      </c>
      <c r="V28" s="8">
        <f t="shared" si="18"/>
        <v>66</v>
      </c>
      <c r="W28" s="8">
        <f t="shared" si="20"/>
        <v>57</v>
      </c>
      <c r="X28" s="8">
        <f t="shared" si="21"/>
        <v>63</v>
      </c>
      <c r="Y28" s="8">
        <f t="shared" si="22"/>
        <v>109</v>
      </c>
      <c r="Z28" s="8">
        <f t="shared" si="23"/>
        <v>60</v>
      </c>
      <c r="AA28" s="35">
        <f t="shared" si="3"/>
        <v>603.96600000000001</v>
      </c>
    </row>
    <row r="29" spans="2:27" x14ac:dyDescent="0.2">
      <c r="O29" s="11">
        <f t="shared" si="1"/>
        <v>2041</v>
      </c>
      <c r="P29" s="26">
        <v>0</v>
      </c>
      <c r="Q29" s="8">
        <f t="shared" si="10"/>
        <v>33.966000000000001</v>
      </c>
      <c r="R29" s="8">
        <f t="shared" si="12"/>
        <v>0</v>
      </c>
      <c r="S29" s="8">
        <f>'BCH-MLF'!$M$9</f>
        <v>52</v>
      </c>
      <c r="T29" s="8">
        <f t="shared" si="14"/>
        <v>54</v>
      </c>
      <c r="U29" s="8">
        <f t="shared" si="15"/>
        <v>109</v>
      </c>
      <c r="V29" s="8">
        <f t="shared" si="18"/>
        <v>66</v>
      </c>
      <c r="W29" s="8">
        <f t="shared" si="20"/>
        <v>57</v>
      </c>
      <c r="X29" s="8">
        <f t="shared" si="21"/>
        <v>63</v>
      </c>
      <c r="Y29" s="8">
        <f t="shared" si="22"/>
        <v>109</v>
      </c>
      <c r="Z29" s="8">
        <f t="shared" si="23"/>
        <v>60</v>
      </c>
      <c r="AA29" s="35">
        <f t="shared" si="3"/>
        <v>603.96600000000001</v>
      </c>
    </row>
    <row r="30" spans="2:27" x14ac:dyDescent="0.2">
      <c r="B30" s="1" t="s">
        <v>93</v>
      </c>
      <c r="O30" s="11">
        <f t="shared" si="1"/>
        <v>2042</v>
      </c>
      <c r="P30" s="26">
        <v>0</v>
      </c>
      <c r="Q30" s="8">
        <f t="shared" si="10"/>
        <v>33.966000000000001</v>
      </c>
      <c r="R30" s="8">
        <f t="shared" si="12"/>
        <v>0</v>
      </c>
      <c r="S30" s="8">
        <f>'BCH-MLF'!$M$9</f>
        <v>52</v>
      </c>
      <c r="T30" s="8">
        <f t="shared" si="14"/>
        <v>54</v>
      </c>
      <c r="U30" s="8">
        <f t="shared" si="15"/>
        <v>109</v>
      </c>
      <c r="V30" s="8">
        <f t="shared" si="18"/>
        <v>66</v>
      </c>
      <c r="W30" s="8">
        <f t="shared" si="20"/>
        <v>57</v>
      </c>
      <c r="X30" s="8">
        <f t="shared" si="21"/>
        <v>63</v>
      </c>
      <c r="Y30" s="8">
        <f t="shared" si="22"/>
        <v>109</v>
      </c>
      <c r="Z30" s="8">
        <f t="shared" si="23"/>
        <v>60</v>
      </c>
      <c r="AA30" s="35">
        <f t="shared" si="3"/>
        <v>603.96600000000001</v>
      </c>
    </row>
    <row r="31" spans="2:27" x14ac:dyDescent="0.2">
      <c r="B31" s="9" t="s">
        <v>68</v>
      </c>
      <c r="K31" s="7"/>
      <c r="L31" s="7"/>
      <c r="M31" s="7"/>
      <c r="O31" s="11">
        <f t="shared" si="1"/>
        <v>2043</v>
      </c>
      <c r="P31" s="26">
        <v>0</v>
      </c>
      <c r="Q31" s="8">
        <f t="shared" si="10"/>
        <v>33.966000000000001</v>
      </c>
      <c r="R31" s="8">
        <f t="shared" si="12"/>
        <v>0</v>
      </c>
      <c r="S31" s="8">
        <f>'BCH-MLF'!$M$9</f>
        <v>52</v>
      </c>
      <c r="T31" s="8">
        <f t="shared" si="14"/>
        <v>54</v>
      </c>
      <c r="U31" s="8">
        <f t="shared" si="15"/>
        <v>109</v>
      </c>
      <c r="V31" s="8">
        <f t="shared" si="18"/>
        <v>66</v>
      </c>
      <c r="W31" s="8">
        <f t="shared" si="20"/>
        <v>57</v>
      </c>
      <c r="X31" s="8">
        <f t="shared" si="21"/>
        <v>63</v>
      </c>
      <c r="Y31" s="8">
        <f t="shared" si="22"/>
        <v>109</v>
      </c>
      <c r="Z31" s="8">
        <f t="shared" si="23"/>
        <v>60</v>
      </c>
      <c r="AA31" s="35">
        <f t="shared" si="3"/>
        <v>603.96600000000001</v>
      </c>
    </row>
    <row r="32" spans="2:27" x14ac:dyDescent="0.2">
      <c r="B32" s="9" t="s">
        <v>67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11">
        <f t="shared" si="1"/>
        <v>2044</v>
      </c>
      <c r="P32" s="26">
        <v>0</v>
      </c>
      <c r="Q32" s="8">
        <f t="shared" si="10"/>
        <v>33.966000000000001</v>
      </c>
      <c r="R32" s="8">
        <f t="shared" si="12"/>
        <v>0</v>
      </c>
      <c r="S32" s="8">
        <f>'BCH-MLF'!$M$9</f>
        <v>52</v>
      </c>
      <c r="T32" s="8">
        <f t="shared" si="14"/>
        <v>54</v>
      </c>
      <c r="U32" s="8">
        <f t="shared" si="15"/>
        <v>109</v>
      </c>
      <c r="V32" s="8">
        <f t="shared" si="18"/>
        <v>66</v>
      </c>
      <c r="W32" s="8">
        <f t="shared" si="20"/>
        <v>57</v>
      </c>
      <c r="X32" s="8">
        <f t="shared" si="21"/>
        <v>63</v>
      </c>
      <c r="Y32" s="8">
        <f t="shared" si="22"/>
        <v>109</v>
      </c>
      <c r="Z32" s="8">
        <f t="shared" si="23"/>
        <v>60</v>
      </c>
      <c r="AA32" s="35">
        <f t="shared" si="3"/>
        <v>603.96600000000001</v>
      </c>
    </row>
    <row r="33" spans="2:27" x14ac:dyDescent="0.2">
      <c r="B33" s="9" t="s">
        <v>69</v>
      </c>
      <c r="C33" s="7"/>
      <c r="D33" s="7"/>
      <c r="E33" s="7"/>
      <c r="I33" s="7"/>
      <c r="J33" s="7"/>
      <c r="K33" s="7"/>
      <c r="L33" s="7"/>
      <c r="M33" s="7"/>
      <c r="O33" s="11">
        <f t="shared" si="1"/>
        <v>2045</v>
      </c>
      <c r="P33" s="26">
        <v>0</v>
      </c>
      <c r="Q33" s="8">
        <f t="shared" si="10"/>
        <v>33.966000000000001</v>
      </c>
      <c r="R33" s="8">
        <f t="shared" si="12"/>
        <v>0</v>
      </c>
      <c r="S33" s="8">
        <f>'BCH-MLF'!$M$9</f>
        <v>52</v>
      </c>
      <c r="T33" s="8">
        <f t="shared" si="14"/>
        <v>54</v>
      </c>
      <c r="U33" s="8">
        <f t="shared" si="15"/>
        <v>109</v>
      </c>
      <c r="V33" s="8">
        <f t="shared" si="18"/>
        <v>66</v>
      </c>
      <c r="W33" s="8">
        <f t="shared" si="20"/>
        <v>57</v>
      </c>
      <c r="X33" s="8">
        <f t="shared" si="21"/>
        <v>63</v>
      </c>
      <c r="Y33" s="8">
        <f t="shared" si="22"/>
        <v>109</v>
      </c>
      <c r="Z33" s="8">
        <f t="shared" si="23"/>
        <v>60</v>
      </c>
      <c r="AA33" s="35">
        <f t="shared" si="3"/>
        <v>603.96600000000001</v>
      </c>
    </row>
    <row r="34" spans="2:27" x14ac:dyDescent="0.2">
      <c r="B34" s="9" t="s">
        <v>126</v>
      </c>
      <c r="O34" s="11">
        <f t="shared" si="1"/>
        <v>2046</v>
      </c>
      <c r="P34" s="26">
        <v>0</v>
      </c>
      <c r="Q34" s="8">
        <f t="shared" si="10"/>
        <v>33.966000000000001</v>
      </c>
      <c r="R34" s="8">
        <f t="shared" si="12"/>
        <v>0</v>
      </c>
      <c r="S34" s="8">
        <f>'BCH-MLF'!$M$9</f>
        <v>52</v>
      </c>
      <c r="T34" s="8">
        <f t="shared" si="14"/>
        <v>54</v>
      </c>
      <c r="U34" s="8">
        <f t="shared" si="15"/>
        <v>109</v>
      </c>
      <c r="V34" s="8">
        <f t="shared" si="18"/>
        <v>66</v>
      </c>
      <c r="W34" s="8">
        <f t="shared" si="20"/>
        <v>57</v>
      </c>
      <c r="X34" s="8">
        <f t="shared" si="21"/>
        <v>63</v>
      </c>
      <c r="Y34" s="8">
        <f t="shared" si="22"/>
        <v>109</v>
      </c>
      <c r="Z34" s="8">
        <f t="shared" si="23"/>
        <v>60</v>
      </c>
      <c r="AA34" s="35">
        <f t="shared" si="3"/>
        <v>603.96600000000001</v>
      </c>
    </row>
    <row r="35" spans="2:27" x14ac:dyDescent="0.2">
      <c r="B35" s="9" t="s">
        <v>71</v>
      </c>
      <c r="O35" s="11">
        <f t="shared" si="1"/>
        <v>2047</v>
      </c>
      <c r="P35" s="26">
        <v>0</v>
      </c>
      <c r="Q35" s="8">
        <f t="shared" si="10"/>
        <v>33.966000000000001</v>
      </c>
      <c r="R35" s="8">
        <f t="shared" si="12"/>
        <v>0</v>
      </c>
      <c r="S35" s="8">
        <f>'BCH-MLF'!$M$9</f>
        <v>52</v>
      </c>
      <c r="T35" s="8">
        <f t="shared" si="14"/>
        <v>54</v>
      </c>
      <c r="U35" s="8">
        <f t="shared" si="15"/>
        <v>109</v>
      </c>
      <c r="V35" s="8">
        <f t="shared" si="18"/>
        <v>66</v>
      </c>
      <c r="W35" s="8">
        <f t="shared" si="20"/>
        <v>57</v>
      </c>
      <c r="X35" s="8">
        <f t="shared" si="21"/>
        <v>63</v>
      </c>
      <c r="Y35" s="8">
        <f t="shared" si="22"/>
        <v>109</v>
      </c>
      <c r="Z35" s="8">
        <f t="shared" si="23"/>
        <v>60</v>
      </c>
      <c r="AA35" s="35">
        <f t="shared" si="3"/>
        <v>603.96600000000001</v>
      </c>
    </row>
    <row r="36" spans="2:27" x14ac:dyDescent="0.2">
      <c r="B36" t="s">
        <v>97</v>
      </c>
      <c r="O36" s="11">
        <f t="shared" si="1"/>
        <v>2048</v>
      </c>
      <c r="P36" s="26">
        <v>0</v>
      </c>
      <c r="Q36" s="8">
        <f t="shared" si="10"/>
        <v>33.966000000000001</v>
      </c>
      <c r="R36" s="8">
        <f t="shared" si="12"/>
        <v>0</v>
      </c>
      <c r="S36" s="8">
        <f>'BCH-MLF'!$M$9</f>
        <v>52</v>
      </c>
      <c r="T36" s="8">
        <f t="shared" si="14"/>
        <v>54</v>
      </c>
      <c r="U36" s="8">
        <f t="shared" si="15"/>
        <v>109</v>
      </c>
      <c r="V36" s="8">
        <f t="shared" si="18"/>
        <v>66</v>
      </c>
      <c r="W36" s="8">
        <f t="shared" si="20"/>
        <v>57</v>
      </c>
      <c r="X36" s="8">
        <f t="shared" si="21"/>
        <v>63</v>
      </c>
      <c r="Y36" s="8">
        <f t="shared" si="22"/>
        <v>109</v>
      </c>
      <c r="Z36" s="8">
        <f t="shared" si="23"/>
        <v>60</v>
      </c>
      <c r="AA36" s="35">
        <f t="shared" si="3"/>
        <v>603.96600000000001</v>
      </c>
    </row>
    <row r="37" spans="2:27" x14ac:dyDescent="0.2">
      <c r="B37" s="9" t="s">
        <v>70</v>
      </c>
      <c r="O37" s="11">
        <f t="shared" si="1"/>
        <v>2049</v>
      </c>
      <c r="P37" s="26">
        <v>0</v>
      </c>
      <c r="Q37" s="8">
        <f t="shared" si="10"/>
        <v>33.966000000000001</v>
      </c>
      <c r="R37" s="8">
        <f t="shared" si="12"/>
        <v>0</v>
      </c>
      <c r="S37" s="8">
        <f>'BCH-MLF'!$M$9</f>
        <v>52</v>
      </c>
      <c r="T37" s="8">
        <f t="shared" si="14"/>
        <v>54</v>
      </c>
      <c r="U37" s="8">
        <f t="shared" si="15"/>
        <v>109</v>
      </c>
      <c r="V37" s="8">
        <f t="shared" si="18"/>
        <v>66</v>
      </c>
      <c r="W37" s="8">
        <f t="shared" si="20"/>
        <v>57</v>
      </c>
      <c r="X37" s="8">
        <f t="shared" si="21"/>
        <v>63</v>
      </c>
      <c r="Y37" s="8">
        <f t="shared" si="22"/>
        <v>109</v>
      </c>
      <c r="Z37" s="8">
        <f t="shared" si="23"/>
        <v>60</v>
      </c>
      <c r="AA37" s="35">
        <f t="shared" si="3"/>
        <v>603.96600000000001</v>
      </c>
    </row>
    <row r="38" spans="2:27" x14ac:dyDescent="0.2">
      <c r="B38" s="9"/>
      <c r="O38" s="11">
        <f t="shared" si="1"/>
        <v>2050</v>
      </c>
      <c r="P38" s="26">
        <v>0</v>
      </c>
      <c r="Q38" s="8">
        <f t="shared" si="10"/>
        <v>33.966000000000001</v>
      </c>
      <c r="R38" s="8">
        <f t="shared" si="12"/>
        <v>0</v>
      </c>
      <c r="S38" s="8">
        <f>'BCH-MLF'!$M$9</f>
        <v>52</v>
      </c>
      <c r="T38" s="8">
        <f t="shared" si="14"/>
        <v>54</v>
      </c>
      <c r="U38" s="8">
        <f t="shared" si="15"/>
        <v>109</v>
      </c>
      <c r="V38" s="8">
        <f t="shared" si="18"/>
        <v>66</v>
      </c>
      <c r="W38" s="8">
        <f t="shared" si="20"/>
        <v>57</v>
      </c>
      <c r="X38" s="8">
        <f t="shared" si="21"/>
        <v>63</v>
      </c>
      <c r="Y38" s="8">
        <f t="shared" si="22"/>
        <v>109</v>
      </c>
      <c r="Z38" s="8">
        <f t="shared" si="23"/>
        <v>60</v>
      </c>
      <c r="AA38" s="35">
        <f t="shared" si="3"/>
        <v>603.96600000000001</v>
      </c>
    </row>
    <row r="39" spans="2:27" x14ac:dyDescent="0.2">
      <c r="B39" s="1" t="s">
        <v>95</v>
      </c>
      <c r="O39" s="11">
        <f t="shared" si="1"/>
        <v>2051</v>
      </c>
      <c r="P39" s="26">
        <v>0</v>
      </c>
      <c r="Q39" s="8">
        <f t="shared" si="10"/>
        <v>33.966000000000001</v>
      </c>
      <c r="R39" s="8">
        <f t="shared" si="12"/>
        <v>0</v>
      </c>
      <c r="S39" s="8">
        <f>'BCH-MLF'!$M$9</f>
        <v>52</v>
      </c>
      <c r="T39" s="8">
        <f t="shared" si="14"/>
        <v>54</v>
      </c>
      <c r="U39" s="8">
        <f t="shared" si="15"/>
        <v>109</v>
      </c>
      <c r="V39" s="8">
        <f t="shared" si="18"/>
        <v>66</v>
      </c>
      <c r="W39" s="8">
        <f t="shared" si="20"/>
        <v>57</v>
      </c>
      <c r="X39" s="8">
        <f t="shared" si="21"/>
        <v>63</v>
      </c>
      <c r="Y39" s="8">
        <f t="shared" si="22"/>
        <v>109</v>
      </c>
      <c r="Z39" s="8">
        <f t="shared" si="23"/>
        <v>60</v>
      </c>
      <c r="AA39" s="35">
        <f t="shared" si="3"/>
        <v>603.96600000000001</v>
      </c>
    </row>
    <row r="40" spans="2:27" x14ac:dyDescent="0.2">
      <c r="B40" s="113" t="s">
        <v>84</v>
      </c>
      <c r="J40" s="30">
        <v>0.215956809</v>
      </c>
      <c r="O40" s="11">
        <f t="shared" ref="O40:O71" si="24">O39+1</f>
        <v>2052</v>
      </c>
      <c r="P40" s="26">
        <v>0</v>
      </c>
      <c r="Q40" s="8">
        <f t="shared" si="10"/>
        <v>33.966000000000001</v>
      </c>
      <c r="R40" s="8">
        <f t="shared" si="12"/>
        <v>0</v>
      </c>
      <c r="S40" s="8">
        <f>'BCH-MLF'!$M$9</f>
        <v>52</v>
      </c>
      <c r="T40" s="8">
        <f t="shared" si="14"/>
        <v>54</v>
      </c>
      <c r="U40" s="8">
        <f t="shared" si="15"/>
        <v>109</v>
      </c>
      <c r="V40" s="8">
        <f t="shared" si="18"/>
        <v>66</v>
      </c>
      <c r="W40" s="8">
        <f t="shared" si="20"/>
        <v>57</v>
      </c>
      <c r="X40" s="8">
        <f t="shared" si="21"/>
        <v>63</v>
      </c>
      <c r="Y40" s="8">
        <f t="shared" si="22"/>
        <v>109</v>
      </c>
      <c r="Z40" s="8">
        <f t="shared" si="23"/>
        <v>60</v>
      </c>
      <c r="AA40" s="35">
        <f t="shared" si="3"/>
        <v>603.96600000000001</v>
      </c>
    </row>
    <row r="41" spans="2:27" x14ac:dyDescent="0.2">
      <c r="B41" s="113" t="s">
        <v>83</v>
      </c>
      <c r="O41" s="11">
        <f t="shared" si="24"/>
        <v>2053</v>
      </c>
      <c r="P41" s="26">
        <v>0</v>
      </c>
      <c r="Q41" s="8">
        <f t="shared" si="10"/>
        <v>33.966000000000001</v>
      </c>
      <c r="R41" s="8">
        <f t="shared" si="12"/>
        <v>0</v>
      </c>
      <c r="S41" s="8">
        <f>'BCH-MLF'!$M$9</f>
        <v>52</v>
      </c>
      <c r="T41" s="8">
        <f t="shared" si="14"/>
        <v>54</v>
      </c>
      <c r="U41" s="8">
        <f t="shared" si="15"/>
        <v>109</v>
      </c>
      <c r="V41" s="22">
        <f t="shared" si="18"/>
        <v>66</v>
      </c>
      <c r="W41" s="8">
        <f t="shared" si="20"/>
        <v>57</v>
      </c>
      <c r="X41" s="8">
        <f t="shared" si="21"/>
        <v>63</v>
      </c>
      <c r="Y41" s="8">
        <f t="shared" si="22"/>
        <v>109</v>
      </c>
      <c r="Z41" s="8">
        <f t="shared" si="23"/>
        <v>60</v>
      </c>
      <c r="AA41" s="35">
        <f t="shared" si="3"/>
        <v>603.96600000000001</v>
      </c>
    </row>
    <row r="42" spans="2:27" x14ac:dyDescent="0.2">
      <c r="B42" s="113" t="s">
        <v>85</v>
      </c>
      <c r="O42" s="82">
        <f t="shared" si="24"/>
        <v>2054</v>
      </c>
      <c r="P42" s="28">
        <v>0</v>
      </c>
      <c r="Q42" s="22">
        <f t="shared" si="10"/>
        <v>33.966000000000001</v>
      </c>
      <c r="R42" s="22">
        <f t="shared" si="12"/>
        <v>0</v>
      </c>
      <c r="S42" s="22">
        <f>'BCH-MLF'!$M$9</f>
        <v>52</v>
      </c>
      <c r="T42" s="22">
        <f t="shared" si="14"/>
        <v>54</v>
      </c>
      <c r="U42" s="22">
        <f t="shared" si="15"/>
        <v>109</v>
      </c>
      <c r="V42" s="22">
        <f t="shared" si="18"/>
        <v>66</v>
      </c>
      <c r="W42" s="22">
        <f t="shared" si="20"/>
        <v>57</v>
      </c>
      <c r="X42" s="22">
        <f t="shared" si="21"/>
        <v>63</v>
      </c>
      <c r="Y42" s="22">
        <f t="shared" si="22"/>
        <v>109</v>
      </c>
      <c r="Z42" s="22">
        <f t="shared" si="23"/>
        <v>60</v>
      </c>
      <c r="AA42" s="81">
        <f t="shared" si="3"/>
        <v>603.96600000000001</v>
      </c>
    </row>
    <row r="43" spans="2:27" x14ac:dyDescent="0.2">
      <c r="B43" s="113" t="s">
        <v>86</v>
      </c>
      <c r="O43" s="21">
        <f t="shared" si="24"/>
        <v>2055</v>
      </c>
      <c r="P43" s="28">
        <v>0</v>
      </c>
      <c r="Q43" s="22">
        <f t="shared" si="10"/>
        <v>33.966000000000001</v>
      </c>
      <c r="R43" s="22">
        <f t="shared" si="12"/>
        <v>0</v>
      </c>
      <c r="S43" s="22">
        <f>'BCH-MLF'!$M$9</f>
        <v>52</v>
      </c>
      <c r="T43" s="22">
        <f t="shared" si="14"/>
        <v>54</v>
      </c>
      <c r="U43" s="22">
        <f t="shared" si="15"/>
        <v>109</v>
      </c>
      <c r="V43" s="8">
        <f t="shared" si="18"/>
        <v>66</v>
      </c>
      <c r="W43" s="8">
        <f t="shared" si="20"/>
        <v>57</v>
      </c>
      <c r="X43" s="22">
        <f t="shared" si="21"/>
        <v>63</v>
      </c>
      <c r="Y43" s="22">
        <f t="shared" si="22"/>
        <v>109</v>
      </c>
      <c r="Z43" s="22">
        <f t="shared" si="23"/>
        <v>60</v>
      </c>
      <c r="AA43" s="36">
        <f t="shared" si="3"/>
        <v>603.96600000000001</v>
      </c>
    </row>
    <row r="44" spans="2:27" x14ac:dyDescent="0.2">
      <c r="C44" s="7"/>
      <c r="D44" s="7"/>
      <c r="E44" s="7"/>
      <c r="F44" s="7"/>
      <c r="G44" s="7"/>
      <c r="K44" s="7"/>
      <c r="L44" s="7"/>
      <c r="M44" s="7"/>
      <c r="O44" s="11">
        <f t="shared" si="24"/>
        <v>2056</v>
      </c>
      <c r="P44" s="26">
        <v>0</v>
      </c>
      <c r="Q44" s="8">
        <f t="shared" si="10"/>
        <v>33.966000000000001</v>
      </c>
      <c r="R44" s="8">
        <f t="shared" si="12"/>
        <v>0</v>
      </c>
      <c r="S44" s="8">
        <f>'BCH-MLF'!$M$9</f>
        <v>52</v>
      </c>
      <c r="T44" s="8">
        <f t="shared" si="14"/>
        <v>54</v>
      </c>
      <c r="U44" s="8">
        <f t="shared" si="15"/>
        <v>109</v>
      </c>
      <c r="V44" s="8">
        <f t="shared" si="18"/>
        <v>66</v>
      </c>
      <c r="W44" s="22">
        <f t="shared" si="20"/>
        <v>57</v>
      </c>
      <c r="X44" s="8">
        <f t="shared" si="21"/>
        <v>63</v>
      </c>
      <c r="Y44" s="8">
        <f t="shared" si="22"/>
        <v>109</v>
      </c>
      <c r="Z44" s="8">
        <f t="shared" si="23"/>
        <v>60</v>
      </c>
      <c r="AA44" s="35">
        <f t="shared" si="3"/>
        <v>603.96600000000001</v>
      </c>
    </row>
    <row r="45" spans="2:27" x14ac:dyDescent="0.2">
      <c r="B45" s="1" t="s">
        <v>98</v>
      </c>
      <c r="K45" s="7"/>
      <c r="L45" s="7"/>
      <c r="M45" s="7"/>
      <c r="O45" s="11">
        <f t="shared" si="24"/>
        <v>2057</v>
      </c>
      <c r="P45" s="26">
        <v>0</v>
      </c>
      <c r="Q45" s="8">
        <f t="shared" si="10"/>
        <v>33.966000000000001</v>
      </c>
      <c r="R45" s="8">
        <f t="shared" si="12"/>
        <v>0</v>
      </c>
      <c r="S45" s="8">
        <f>'BCH-MLF'!$M$9</f>
        <v>52</v>
      </c>
      <c r="T45" s="8">
        <f t="shared" si="14"/>
        <v>54</v>
      </c>
      <c r="U45" s="8">
        <f t="shared" si="15"/>
        <v>109</v>
      </c>
      <c r="V45" s="8">
        <f t="shared" si="18"/>
        <v>66</v>
      </c>
      <c r="W45" s="22">
        <f t="shared" si="20"/>
        <v>57</v>
      </c>
      <c r="X45" s="8">
        <f t="shared" si="21"/>
        <v>63</v>
      </c>
      <c r="Y45" s="8">
        <f t="shared" si="22"/>
        <v>109</v>
      </c>
      <c r="Z45" s="8">
        <f t="shared" si="23"/>
        <v>60</v>
      </c>
      <c r="AA45" s="35">
        <f t="shared" si="3"/>
        <v>603.96600000000001</v>
      </c>
    </row>
    <row r="46" spans="2:27" x14ac:dyDescent="0.2">
      <c r="B46" s="9" t="s">
        <v>72</v>
      </c>
      <c r="H46" s="7"/>
      <c r="I46" s="7"/>
      <c r="J46" s="7"/>
      <c r="K46" s="7"/>
      <c r="L46" s="7"/>
      <c r="M46" s="7"/>
      <c r="O46" s="11">
        <f t="shared" si="24"/>
        <v>2058</v>
      </c>
      <c r="P46" s="26">
        <v>0</v>
      </c>
      <c r="Q46" s="8">
        <f t="shared" si="10"/>
        <v>33.966000000000001</v>
      </c>
      <c r="R46" s="8">
        <f t="shared" si="12"/>
        <v>0</v>
      </c>
      <c r="S46" s="8">
        <f>'BCH-MLF'!$M$9</f>
        <v>52</v>
      </c>
      <c r="T46" s="8">
        <f t="shared" si="14"/>
        <v>54</v>
      </c>
      <c r="U46" s="8">
        <f t="shared" si="15"/>
        <v>109</v>
      </c>
      <c r="V46" s="8">
        <f t="shared" si="18"/>
        <v>66</v>
      </c>
      <c r="W46" s="8">
        <f t="shared" si="20"/>
        <v>57</v>
      </c>
      <c r="X46" s="8">
        <f t="shared" si="21"/>
        <v>63</v>
      </c>
      <c r="Y46" s="8">
        <f t="shared" si="22"/>
        <v>109</v>
      </c>
      <c r="Z46" s="8">
        <f t="shared" si="23"/>
        <v>60</v>
      </c>
      <c r="AA46" s="35">
        <f t="shared" si="3"/>
        <v>603.96600000000001</v>
      </c>
    </row>
    <row r="47" spans="2:27" x14ac:dyDescent="0.2">
      <c r="H47" s="7"/>
      <c r="I47" s="7"/>
      <c r="J47" s="7"/>
      <c r="O47" s="11">
        <f t="shared" si="24"/>
        <v>2059</v>
      </c>
      <c r="P47" s="26">
        <v>0</v>
      </c>
      <c r="Q47" s="8">
        <f t="shared" si="10"/>
        <v>33.966000000000001</v>
      </c>
      <c r="R47" s="8">
        <f t="shared" si="12"/>
        <v>0</v>
      </c>
      <c r="S47" s="8">
        <f>'BCH-MLF'!$M$9</f>
        <v>52</v>
      </c>
      <c r="T47" s="8">
        <f t="shared" si="14"/>
        <v>54</v>
      </c>
      <c r="U47" s="8">
        <f t="shared" si="15"/>
        <v>109</v>
      </c>
      <c r="V47" s="8">
        <f t="shared" si="18"/>
        <v>66</v>
      </c>
      <c r="W47" s="8">
        <f t="shared" si="20"/>
        <v>57</v>
      </c>
      <c r="X47" s="8">
        <f t="shared" si="21"/>
        <v>63</v>
      </c>
      <c r="Y47" s="8">
        <f t="shared" si="22"/>
        <v>109</v>
      </c>
      <c r="Z47" s="8">
        <f t="shared" si="23"/>
        <v>60</v>
      </c>
      <c r="AA47" s="35">
        <f t="shared" si="3"/>
        <v>603.96600000000001</v>
      </c>
    </row>
    <row r="48" spans="2:27" x14ac:dyDescent="0.2">
      <c r="H48" s="7"/>
      <c r="I48" s="7"/>
      <c r="J48" s="7"/>
      <c r="O48" s="11">
        <f t="shared" si="24"/>
        <v>2060</v>
      </c>
      <c r="P48" s="26">
        <v>0</v>
      </c>
      <c r="Q48" s="8">
        <f t="shared" si="10"/>
        <v>33.966000000000001</v>
      </c>
      <c r="R48" s="8">
        <f t="shared" si="12"/>
        <v>0</v>
      </c>
      <c r="S48" s="8">
        <f>'BCH-MLF'!$M$9</f>
        <v>52</v>
      </c>
      <c r="T48" s="8">
        <f t="shared" si="14"/>
        <v>54</v>
      </c>
      <c r="U48" s="8">
        <f t="shared" si="15"/>
        <v>109</v>
      </c>
      <c r="V48" s="8">
        <f t="shared" si="18"/>
        <v>66</v>
      </c>
      <c r="W48" s="8">
        <f t="shared" si="20"/>
        <v>57</v>
      </c>
      <c r="X48" s="8">
        <f t="shared" si="21"/>
        <v>63</v>
      </c>
      <c r="Y48" s="8">
        <f t="shared" si="22"/>
        <v>109</v>
      </c>
      <c r="Z48" s="8">
        <f t="shared" si="23"/>
        <v>60</v>
      </c>
      <c r="AA48" s="35">
        <f t="shared" si="3"/>
        <v>603.96600000000001</v>
      </c>
    </row>
    <row r="49" spans="15:27" x14ac:dyDescent="0.2">
      <c r="O49" s="11">
        <f t="shared" si="24"/>
        <v>2061</v>
      </c>
      <c r="P49" s="26">
        <v>0</v>
      </c>
      <c r="Q49" s="8">
        <f t="shared" si="10"/>
        <v>33.966000000000001</v>
      </c>
      <c r="R49" s="8">
        <f t="shared" si="12"/>
        <v>0</v>
      </c>
      <c r="S49" s="8">
        <f>'BCH-MLF'!$M$9</f>
        <v>52</v>
      </c>
      <c r="T49" s="8">
        <f t="shared" si="14"/>
        <v>54</v>
      </c>
      <c r="U49" s="8">
        <f t="shared" si="15"/>
        <v>109</v>
      </c>
      <c r="V49" s="8">
        <f t="shared" si="18"/>
        <v>66</v>
      </c>
      <c r="W49" s="8">
        <f t="shared" si="20"/>
        <v>57</v>
      </c>
      <c r="X49" s="8">
        <f t="shared" si="21"/>
        <v>63</v>
      </c>
      <c r="Y49" s="8">
        <f t="shared" si="22"/>
        <v>109</v>
      </c>
      <c r="Z49" s="8">
        <f t="shared" si="23"/>
        <v>60</v>
      </c>
      <c r="AA49" s="35">
        <f t="shared" si="3"/>
        <v>603.96600000000001</v>
      </c>
    </row>
    <row r="50" spans="15:27" x14ac:dyDescent="0.2">
      <c r="O50" s="11">
        <f t="shared" si="24"/>
        <v>2062</v>
      </c>
      <c r="P50" s="26">
        <v>0</v>
      </c>
      <c r="Q50" s="8">
        <f t="shared" si="10"/>
        <v>33.966000000000001</v>
      </c>
      <c r="R50" s="8">
        <f t="shared" si="12"/>
        <v>0</v>
      </c>
      <c r="S50" s="8">
        <f>'BCH-MLF'!$M$9</f>
        <v>52</v>
      </c>
      <c r="T50" s="8">
        <f t="shared" si="14"/>
        <v>54</v>
      </c>
      <c r="U50" s="8">
        <f t="shared" si="15"/>
        <v>109</v>
      </c>
      <c r="V50" s="8">
        <f t="shared" si="18"/>
        <v>66</v>
      </c>
      <c r="W50" s="8">
        <f t="shared" si="20"/>
        <v>57</v>
      </c>
      <c r="X50" s="8">
        <f t="shared" si="21"/>
        <v>63</v>
      </c>
      <c r="Y50" s="8">
        <f t="shared" si="22"/>
        <v>109</v>
      </c>
      <c r="Z50" s="8">
        <f t="shared" si="23"/>
        <v>60</v>
      </c>
      <c r="AA50" s="35">
        <f t="shared" si="3"/>
        <v>603.96600000000001</v>
      </c>
    </row>
    <row r="51" spans="15:27" x14ac:dyDescent="0.2">
      <c r="O51" s="11">
        <f t="shared" si="24"/>
        <v>2063</v>
      </c>
      <c r="P51" s="26">
        <v>0</v>
      </c>
      <c r="Q51" s="8">
        <f t="shared" si="10"/>
        <v>33.966000000000001</v>
      </c>
      <c r="R51" s="8">
        <f t="shared" si="12"/>
        <v>0</v>
      </c>
      <c r="S51" s="8">
        <f>'BCH-MLF'!$M$9</f>
        <v>52</v>
      </c>
      <c r="T51" s="8">
        <f t="shared" si="14"/>
        <v>54</v>
      </c>
      <c r="U51" s="8">
        <f t="shared" si="15"/>
        <v>109</v>
      </c>
      <c r="V51" s="8">
        <f t="shared" si="18"/>
        <v>66</v>
      </c>
      <c r="W51" s="8">
        <f t="shared" si="20"/>
        <v>57</v>
      </c>
      <c r="X51" s="8">
        <f t="shared" si="21"/>
        <v>63</v>
      </c>
      <c r="Y51" s="8">
        <f t="shared" si="22"/>
        <v>109</v>
      </c>
      <c r="Z51" s="8">
        <f t="shared" si="23"/>
        <v>60</v>
      </c>
      <c r="AA51" s="35">
        <f t="shared" si="3"/>
        <v>603.96600000000001</v>
      </c>
    </row>
    <row r="52" spans="15:27" x14ac:dyDescent="0.2">
      <c r="O52" s="11">
        <f t="shared" si="24"/>
        <v>2064</v>
      </c>
      <c r="P52" s="26">
        <v>0</v>
      </c>
      <c r="Q52" s="8">
        <f t="shared" si="10"/>
        <v>33.966000000000001</v>
      </c>
      <c r="R52" s="8">
        <f t="shared" si="12"/>
        <v>0</v>
      </c>
      <c r="S52" s="8">
        <f>'BCH-MLF'!$M$9</f>
        <v>52</v>
      </c>
      <c r="T52" s="8">
        <f t="shared" si="14"/>
        <v>54</v>
      </c>
      <c r="U52" s="8">
        <f t="shared" si="15"/>
        <v>109</v>
      </c>
      <c r="V52" s="8">
        <f t="shared" si="18"/>
        <v>66</v>
      </c>
      <c r="W52" s="8">
        <f t="shared" si="20"/>
        <v>57</v>
      </c>
      <c r="X52" s="8">
        <f t="shared" si="21"/>
        <v>63</v>
      </c>
      <c r="Y52" s="8">
        <f t="shared" si="22"/>
        <v>109</v>
      </c>
      <c r="Z52" s="8">
        <f t="shared" si="23"/>
        <v>60</v>
      </c>
      <c r="AA52" s="35">
        <f t="shared" si="3"/>
        <v>603.96600000000001</v>
      </c>
    </row>
    <row r="53" spans="15:27" x14ac:dyDescent="0.2">
      <c r="O53" s="11">
        <f t="shared" si="24"/>
        <v>2065</v>
      </c>
      <c r="P53" s="26">
        <v>0</v>
      </c>
      <c r="Q53" s="8">
        <f t="shared" si="10"/>
        <v>33.966000000000001</v>
      </c>
      <c r="R53" s="8">
        <f t="shared" si="12"/>
        <v>0</v>
      </c>
      <c r="S53" s="8">
        <f>'BCH-MLF'!$M$9</f>
        <v>52</v>
      </c>
      <c r="T53" s="8">
        <f t="shared" si="14"/>
        <v>54</v>
      </c>
      <c r="U53" s="8">
        <f t="shared" si="15"/>
        <v>109</v>
      </c>
      <c r="V53" s="8">
        <f t="shared" si="18"/>
        <v>66</v>
      </c>
      <c r="W53" s="8">
        <f t="shared" si="20"/>
        <v>57</v>
      </c>
      <c r="X53" s="8">
        <f t="shared" si="21"/>
        <v>63</v>
      </c>
      <c r="Y53" s="8">
        <f t="shared" si="22"/>
        <v>109</v>
      </c>
      <c r="Z53" s="8">
        <f t="shared" si="23"/>
        <v>60</v>
      </c>
      <c r="AA53" s="35">
        <f t="shared" si="3"/>
        <v>603.96600000000001</v>
      </c>
    </row>
    <row r="54" spans="15:27" x14ac:dyDescent="0.2">
      <c r="O54" s="11">
        <f t="shared" si="24"/>
        <v>2066</v>
      </c>
      <c r="P54" s="26">
        <v>0</v>
      </c>
      <c r="Q54" s="8">
        <f t="shared" si="10"/>
        <v>33.966000000000001</v>
      </c>
      <c r="R54" s="8">
        <f t="shared" si="12"/>
        <v>0</v>
      </c>
      <c r="S54" s="8">
        <f>'BCH-MLF'!$M$9</f>
        <v>52</v>
      </c>
      <c r="T54" s="8">
        <f t="shared" si="14"/>
        <v>54</v>
      </c>
      <c r="U54" s="8">
        <f t="shared" si="15"/>
        <v>109</v>
      </c>
      <c r="V54" s="8">
        <f t="shared" si="18"/>
        <v>66</v>
      </c>
      <c r="W54" s="8">
        <f t="shared" si="20"/>
        <v>57</v>
      </c>
      <c r="X54" s="8">
        <f t="shared" si="21"/>
        <v>63</v>
      </c>
      <c r="Y54" s="8">
        <f t="shared" si="22"/>
        <v>109</v>
      </c>
      <c r="Z54" s="8">
        <f t="shared" si="23"/>
        <v>60</v>
      </c>
      <c r="AA54" s="35">
        <f t="shared" si="3"/>
        <v>603.96600000000001</v>
      </c>
    </row>
    <row r="55" spans="15:27" x14ac:dyDescent="0.2">
      <c r="O55" s="11">
        <f t="shared" si="24"/>
        <v>2067</v>
      </c>
      <c r="P55" s="26">
        <v>0</v>
      </c>
      <c r="Q55" s="8">
        <f t="shared" si="10"/>
        <v>33.966000000000001</v>
      </c>
      <c r="R55" s="8">
        <f t="shared" si="12"/>
        <v>0</v>
      </c>
      <c r="S55" s="8">
        <f>'BCH-MLF'!$M$9</f>
        <v>52</v>
      </c>
      <c r="T55" s="8">
        <f t="shared" si="14"/>
        <v>54</v>
      </c>
      <c r="U55" s="8">
        <f t="shared" si="15"/>
        <v>109</v>
      </c>
      <c r="V55" s="8">
        <f t="shared" si="18"/>
        <v>66</v>
      </c>
      <c r="W55" s="8">
        <f t="shared" si="20"/>
        <v>57</v>
      </c>
      <c r="X55" s="8">
        <f t="shared" si="21"/>
        <v>63</v>
      </c>
      <c r="Y55" s="8">
        <f t="shared" si="22"/>
        <v>109</v>
      </c>
      <c r="Z55" s="8">
        <f t="shared" si="23"/>
        <v>60</v>
      </c>
      <c r="AA55" s="35">
        <f t="shared" si="3"/>
        <v>603.96600000000001</v>
      </c>
    </row>
    <row r="56" spans="15:27" x14ac:dyDescent="0.2">
      <c r="O56" s="11">
        <f t="shared" si="24"/>
        <v>2068</v>
      </c>
      <c r="P56" s="26">
        <v>0</v>
      </c>
      <c r="Q56" s="8">
        <f t="shared" si="10"/>
        <v>33.966000000000001</v>
      </c>
      <c r="R56" s="8">
        <f t="shared" si="12"/>
        <v>0</v>
      </c>
      <c r="S56" s="8">
        <f>'BCH-MLF'!$M$9</f>
        <v>52</v>
      </c>
      <c r="T56" s="8">
        <f t="shared" si="14"/>
        <v>54</v>
      </c>
      <c r="U56" s="8">
        <f t="shared" si="15"/>
        <v>109</v>
      </c>
      <c r="V56" s="8">
        <f t="shared" si="18"/>
        <v>66</v>
      </c>
      <c r="W56" s="8">
        <f t="shared" si="20"/>
        <v>57</v>
      </c>
      <c r="X56" s="8">
        <f t="shared" si="21"/>
        <v>63</v>
      </c>
      <c r="Y56" s="8">
        <f t="shared" si="22"/>
        <v>109</v>
      </c>
      <c r="Z56" s="8">
        <f t="shared" si="23"/>
        <v>60</v>
      </c>
      <c r="AA56" s="35">
        <f t="shared" si="3"/>
        <v>603.96600000000001</v>
      </c>
    </row>
    <row r="57" spans="15:27" x14ac:dyDescent="0.2">
      <c r="O57" s="11">
        <f t="shared" si="24"/>
        <v>2069</v>
      </c>
      <c r="P57" s="26">
        <v>0</v>
      </c>
      <c r="Q57" s="8">
        <f t="shared" si="10"/>
        <v>33.966000000000001</v>
      </c>
      <c r="R57" s="8">
        <f t="shared" si="12"/>
        <v>0</v>
      </c>
      <c r="S57" s="8">
        <f>'BCH-MLF'!$M$9</f>
        <v>52</v>
      </c>
      <c r="T57" s="8">
        <f t="shared" si="14"/>
        <v>54</v>
      </c>
      <c r="U57" s="8">
        <f t="shared" si="15"/>
        <v>109</v>
      </c>
      <c r="V57" s="8">
        <f t="shared" si="18"/>
        <v>66</v>
      </c>
      <c r="W57" s="8">
        <f t="shared" si="20"/>
        <v>57</v>
      </c>
      <c r="X57" s="8">
        <f t="shared" si="21"/>
        <v>63</v>
      </c>
      <c r="Y57" s="8">
        <f t="shared" si="22"/>
        <v>109</v>
      </c>
      <c r="Z57" s="8">
        <f t="shared" si="23"/>
        <v>60</v>
      </c>
      <c r="AA57" s="35">
        <f t="shared" si="3"/>
        <v>603.96600000000001</v>
      </c>
    </row>
    <row r="58" spans="15:27" x14ac:dyDescent="0.2">
      <c r="O58" s="11">
        <f t="shared" si="24"/>
        <v>2070</v>
      </c>
      <c r="P58" s="26">
        <v>0</v>
      </c>
      <c r="Q58" s="8">
        <f t="shared" si="10"/>
        <v>33.966000000000001</v>
      </c>
      <c r="R58" s="8">
        <f t="shared" si="12"/>
        <v>0</v>
      </c>
      <c r="S58" s="8">
        <f>'BCH-MLF'!$M$9</f>
        <v>52</v>
      </c>
      <c r="T58" s="8">
        <f t="shared" si="14"/>
        <v>54</v>
      </c>
      <c r="U58" s="8">
        <f t="shared" si="15"/>
        <v>109</v>
      </c>
      <c r="V58" s="8">
        <f t="shared" si="18"/>
        <v>66</v>
      </c>
      <c r="W58" s="8">
        <f t="shared" si="20"/>
        <v>57</v>
      </c>
      <c r="X58" s="8">
        <f t="shared" si="21"/>
        <v>63</v>
      </c>
      <c r="Y58" s="8">
        <f t="shared" si="22"/>
        <v>109</v>
      </c>
      <c r="Z58" s="8">
        <f t="shared" si="23"/>
        <v>60</v>
      </c>
      <c r="AA58" s="35">
        <f t="shared" si="3"/>
        <v>603.96600000000001</v>
      </c>
    </row>
    <row r="59" spans="15:27" x14ac:dyDescent="0.2">
      <c r="O59" s="11">
        <f t="shared" si="24"/>
        <v>2071</v>
      </c>
      <c r="P59" s="26">
        <v>0</v>
      </c>
      <c r="Q59" s="8">
        <f t="shared" si="10"/>
        <v>33.966000000000001</v>
      </c>
      <c r="R59" s="8">
        <f t="shared" si="12"/>
        <v>0</v>
      </c>
      <c r="S59" s="8">
        <f>'BCH-MLF'!$M$9</f>
        <v>52</v>
      </c>
      <c r="T59" s="8">
        <f t="shared" si="14"/>
        <v>54</v>
      </c>
      <c r="U59" s="8">
        <f t="shared" si="15"/>
        <v>109</v>
      </c>
      <c r="V59" s="8">
        <f t="shared" si="18"/>
        <v>66</v>
      </c>
      <c r="W59" s="8">
        <f t="shared" si="20"/>
        <v>57</v>
      </c>
      <c r="X59" s="8">
        <f t="shared" si="21"/>
        <v>63</v>
      </c>
      <c r="Y59" s="8">
        <f t="shared" si="22"/>
        <v>109</v>
      </c>
      <c r="Z59" s="8">
        <f t="shared" si="23"/>
        <v>60</v>
      </c>
      <c r="AA59" s="35">
        <f t="shared" si="3"/>
        <v>603.96600000000001</v>
      </c>
    </row>
    <row r="60" spans="15:27" x14ac:dyDescent="0.2">
      <c r="O60" s="11">
        <f t="shared" si="24"/>
        <v>2072</v>
      </c>
      <c r="P60" s="26">
        <v>0</v>
      </c>
      <c r="Q60" s="8">
        <f t="shared" si="10"/>
        <v>33.966000000000001</v>
      </c>
      <c r="R60" s="8">
        <f t="shared" si="12"/>
        <v>0</v>
      </c>
      <c r="S60" s="8">
        <f>'BCH-MLF'!$M$9</f>
        <v>52</v>
      </c>
      <c r="T60" s="8">
        <f t="shared" si="14"/>
        <v>54</v>
      </c>
      <c r="U60" s="8">
        <f t="shared" si="15"/>
        <v>109</v>
      </c>
      <c r="V60" s="8">
        <f t="shared" si="18"/>
        <v>66</v>
      </c>
      <c r="W60" s="8">
        <f t="shared" si="20"/>
        <v>57</v>
      </c>
      <c r="X60" s="8">
        <f t="shared" si="21"/>
        <v>63</v>
      </c>
      <c r="Y60" s="8">
        <f t="shared" si="22"/>
        <v>109</v>
      </c>
      <c r="Z60" s="8">
        <f t="shared" si="23"/>
        <v>60</v>
      </c>
      <c r="AA60" s="35">
        <f t="shared" si="3"/>
        <v>603.96600000000001</v>
      </c>
    </row>
    <row r="61" spans="15:27" x14ac:dyDescent="0.2">
      <c r="O61" s="11">
        <f t="shared" si="24"/>
        <v>2073</v>
      </c>
      <c r="P61" s="26">
        <v>0</v>
      </c>
      <c r="Q61" s="8">
        <f t="shared" si="10"/>
        <v>33.966000000000001</v>
      </c>
      <c r="R61" s="8">
        <f t="shared" si="12"/>
        <v>0</v>
      </c>
      <c r="S61" s="8">
        <f>'BCH-MLF'!$M$9</f>
        <v>52</v>
      </c>
      <c r="T61" s="8">
        <f t="shared" si="14"/>
        <v>54</v>
      </c>
      <c r="U61" s="8">
        <f t="shared" si="15"/>
        <v>109</v>
      </c>
      <c r="V61" s="8">
        <f t="shared" si="18"/>
        <v>66</v>
      </c>
      <c r="W61" s="8">
        <f t="shared" si="20"/>
        <v>57</v>
      </c>
      <c r="X61" s="8">
        <f t="shared" si="21"/>
        <v>63</v>
      </c>
      <c r="Y61" s="8">
        <f t="shared" si="22"/>
        <v>109</v>
      </c>
      <c r="Z61" s="8">
        <f t="shared" si="23"/>
        <v>60</v>
      </c>
      <c r="AA61" s="35">
        <f t="shared" si="3"/>
        <v>603.96600000000001</v>
      </c>
    </row>
    <row r="62" spans="15:27" x14ac:dyDescent="0.2">
      <c r="O62" s="11">
        <f t="shared" si="24"/>
        <v>2074</v>
      </c>
      <c r="P62" s="26">
        <v>0</v>
      </c>
      <c r="Q62" s="8">
        <f t="shared" si="10"/>
        <v>33.966000000000001</v>
      </c>
      <c r="R62" s="8">
        <f t="shared" si="12"/>
        <v>0</v>
      </c>
      <c r="S62" s="8">
        <f>'BCH-MLF'!$M$9</f>
        <v>52</v>
      </c>
      <c r="T62" s="8">
        <f t="shared" si="14"/>
        <v>54</v>
      </c>
      <c r="U62" s="8">
        <f t="shared" si="15"/>
        <v>109</v>
      </c>
      <c r="V62" s="8">
        <f t="shared" si="18"/>
        <v>66</v>
      </c>
      <c r="W62" s="8">
        <f t="shared" si="20"/>
        <v>57</v>
      </c>
      <c r="X62" s="8">
        <f t="shared" si="21"/>
        <v>63</v>
      </c>
      <c r="Y62" s="8">
        <f t="shared" si="22"/>
        <v>109</v>
      </c>
      <c r="Z62" s="8">
        <f t="shared" si="23"/>
        <v>60</v>
      </c>
      <c r="AA62" s="35">
        <f t="shared" si="3"/>
        <v>603.96600000000001</v>
      </c>
    </row>
    <row r="63" spans="15:27" x14ac:dyDescent="0.2">
      <c r="O63" s="11">
        <f t="shared" si="24"/>
        <v>2075</v>
      </c>
      <c r="P63" s="26">
        <v>0</v>
      </c>
      <c r="Q63" s="8">
        <f t="shared" si="10"/>
        <v>33.966000000000001</v>
      </c>
      <c r="R63" s="8">
        <f t="shared" si="12"/>
        <v>0</v>
      </c>
      <c r="S63" s="8">
        <f>'BCH-MLF'!$M$9</f>
        <v>52</v>
      </c>
      <c r="T63" s="8">
        <f t="shared" si="14"/>
        <v>54</v>
      </c>
      <c r="U63" s="8">
        <f t="shared" si="15"/>
        <v>109</v>
      </c>
      <c r="V63" s="8">
        <f t="shared" si="18"/>
        <v>66</v>
      </c>
      <c r="W63" s="8">
        <f t="shared" si="20"/>
        <v>57</v>
      </c>
      <c r="X63" s="8">
        <f t="shared" si="21"/>
        <v>63</v>
      </c>
      <c r="Y63" s="8">
        <f t="shared" si="22"/>
        <v>109</v>
      </c>
      <c r="Z63" s="8">
        <f t="shared" si="23"/>
        <v>60</v>
      </c>
      <c r="AA63" s="35">
        <f t="shared" si="3"/>
        <v>603.96600000000001</v>
      </c>
    </row>
    <row r="64" spans="15:27" x14ac:dyDescent="0.2">
      <c r="O64" s="11">
        <f t="shared" si="24"/>
        <v>2076</v>
      </c>
      <c r="P64" s="26">
        <v>0</v>
      </c>
      <c r="Q64" s="8">
        <f t="shared" si="10"/>
        <v>33.966000000000001</v>
      </c>
      <c r="R64" s="8">
        <f t="shared" si="12"/>
        <v>0</v>
      </c>
      <c r="S64" s="8">
        <f>'BCH-MLF'!$M$9</f>
        <v>52</v>
      </c>
      <c r="T64" s="8">
        <f t="shared" si="14"/>
        <v>54</v>
      </c>
      <c r="U64" s="8">
        <f t="shared" si="15"/>
        <v>109</v>
      </c>
      <c r="V64" s="8">
        <f t="shared" si="18"/>
        <v>66</v>
      </c>
      <c r="W64" s="8">
        <f t="shared" si="20"/>
        <v>57</v>
      </c>
      <c r="X64" s="8">
        <f t="shared" si="21"/>
        <v>63</v>
      </c>
      <c r="Y64" s="8">
        <f t="shared" si="22"/>
        <v>109</v>
      </c>
      <c r="Z64" s="8">
        <f t="shared" si="23"/>
        <v>60</v>
      </c>
      <c r="AA64" s="35">
        <f t="shared" si="3"/>
        <v>603.96600000000001</v>
      </c>
    </row>
    <row r="65" spans="15:27" x14ac:dyDescent="0.2">
      <c r="O65" s="11">
        <f t="shared" si="24"/>
        <v>2077</v>
      </c>
      <c r="P65" s="26">
        <v>0</v>
      </c>
      <c r="Q65" s="8">
        <f t="shared" si="10"/>
        <v>33.966000000000001</v>
      </c>
      <c r="R65" s="8">
        <f t="shared" si="12"/>
        <v>0</v>
      </c>
      <c r="S65" s="8">
        <f>'BCH-MLF'!$M$9</f>
        <v>52</v>
      </c>
      <c r="T65" s="8">
        <f t="shared" si="14"/>
        <v>54</v>
      </c>
      <c r="U65" s="8">
        <f t="shared" si="15"/>
        <v>109</v>
      </c>
      <c r="V65" s="8">
        <f t="shared" si="18"/>
        <v>66</v>
      </c>
      <c r="W65" s="8">
        <f t="shared" si="20"/>
        <v>57</v>
      </c>
      <c r="X65" s="8">
        <f t="shared" si="21"/>
        <v>63</v>
      </c>
      <c r="Y65" s="8">
        <f t="shared" si="22"/>
        <v>109</v>
      </c>
      <c r="Z65" s="8">
        <f t="shared" si="23"/>
        <v>60</v>
      </c>
      <c r="AA65" s="35">
        <f t="shared" si="3"/>
        <v>603.96600000000001</v>
      </c>
    </row>
    <row r="66" spans="15:27" x14ac:dyDescent="0.2">
      <c r="O66" s="11">
        <f t="shared" si="24"/>
        <v>2078</v>
      </c>
      <c r="P66" s="26">
        <v>0</v>
      </c>
      <c r="Q66" s="8">
        <f t="shared" si="10"/>
        <v>33.966000000000001</v>
      </c>
      <c r="R66" s="8">
        <f t="shared" si="12"/>
        <v>0</v>
      </c>
      <c r="S66" s="8">
        <f>'BCH-MLF'!$M$9</f>
        <v>52</v>
      </c>
      <c r="T66" s="8">
        <f t="shared" si="14"/>
        <v>54</v>
      </c>
      <c r="U66" s="8">
        <f t="shared" si="15"/>
        <v>109</v>
      </c>
      <c r="V66" s="8">
        <f t="shared" si="18"/>
        <v>66</v>
      </c>
      <c r="W66" s="8">
        <f t="shared" si="20"/>
        <v>57</v>
      </c>
      <c r="X66" s="8">
        <f t="shared" si="21"/>
        <v>63</v>
      </c>
      <c r="Y66" s="8">
        <f t="shared" si="22"/>
        <v>109</v>
      </c>
      <c r="Z66" s="8">
        <f t="shared" si="23"/>
        <v>60</v>
      </c>
      <c r="AA66" s="35">
        <f t="shared" si="3"/>
        <v>603.96600000000001</v>
      </c>
    </row>
    <row r="67" spans="15:27" x14ac:dyDescent="0.2">
      <c r="O67" s="11">
        <f t="shared" si="24"/>
        <v>2079</v>
      </c>
      <c r="P67" s="26">
        <v>0</v>
      </c>
      <c r="Q67" s="8">
        <f t="shared" si="10"/>
        <v>33.966000000000001</v>
      </c>
      <c r="R67" s="8">
        <f t="shared" si="12"/>
        <v>0</v>
      </c>
      <c r="S67" s="8">
        <f>'BCH-MLF'!$M$9</f>
        <v>52</v>
      </c>
      <c r="T67" s="8">
        <f t="shared" si="14"/>
        <v>54</v>
      </c>
      <c r="U67" s="8">
        <f t="shared" si="15"/>
        <v>109</v>
      </c>
      <c r="V67" s="8">
        <f t="shared" si="18"/>
        <v>66</v>
      </c>
      <c r="W67" s="8">
        <f t="shared" si="20"/>
        <v>57</v>
      </c>
      <c r="X67" s="8">
        <f t="shared" si="21"/>
        <v>63</v>
      </c>
      <c r="Y67" s="8">
        <f t="shared" si="22"/>
        <v>109</v>
      </c>
      <c r="Z67" s="8">
        <f t="shared" si="23"/>
        <v>60</v>
      </c>
      <c r="AA67" s="35">
        <f t="shared" si="3"/>
        <v>603.96600000000001</v>
      </c>
    </row>
    <row r="68" spans="15:27" x14ac:dyDescent="0.2">
      <c r="O68" s="11">
        <f t="shared" si="24"/>
        <v>2080</v>
      </c>
      <c r="P68" s="26">
        <v>0</v>
      </c>
      <c r="Q68" s="8">
        <f t="shared" si="10"/>
        <v>33.966000000000001</v>
      </c>
      <c r="R68" s="8">
        <f t="shared" si="12"/>
        <v>0</v>
      </c>
      <c r="S68" s="8">
        <f>'BCH-MLF'!$M$9</f>
        <v>52</v>
      </c>
      <c r="T68" s="8">
        <f t="shared" si="14"/>
        <v>54</v>
      </c>
      <c r="U68" s="8">
        <f t="shared" si="15"/>
        <v>109</v>
      </c>
      <c r="V68" s="8">
        <f t="shared" si="18"/>
        <v>66</v>
      </c>
      <c r="W68" s="8">
        <f t="shared" si="20"/>
        <v>57</v>
      </c>
      <c r="X68" s="8">
        <f t="shared" si="21"/>
        <v>63</v>
      </c>
      <c r="Y68" s="8">
        <f t="shared" si="22"/>
        <v>109</v>
      </c>
      <c r="Z68" s="8">
        <f t="shared" si="23"/>
        <v>60</v>
      </c>
      <c r="AA68" s="35">
        <f t="shared" si="3"/>
        <v>603.96600000000001</v>
      </c>
    </row>
    <row r="69" spans="15:27" x14ac:dyDescent="0.2">
      <c r="O69" s="11">
        <f t="shared" si="24"/>
        <v>2081</v>
      </c>
      <c r="P69" s="26">
        <v>0</v>
      </c>
      <c r="Q69" s="8">
        <f t="shared" si="10"/>
        <v>33.966000000000001</v>
      </c>
      <c r="R69" s="8">
        <f t="shared" si="12"/>
        <v>0</v>
      </c>
      <c r="S69" s="8">
        <f>'BCH-MLF'!$M$9</f>
        <v>52</v>
      </c>
      <c r="T69" s="8">
        <f t="shared" si="14"/>
        <v>54</v>
      </c>
      <c r="U69" s="8">
        <f t="shared" si="15"/>
        <v>109</v>
      </c>
      <c r="V69" s="8">
        <f t="shared" si="18"/>
        <v>66</v>
      </c>
      <c r="W69" s="8">
        <f t="shared" si="20"/>
        <v>57</v>
      </c>
      <c r="X69" s="8">
        <f t="shared" si="21"/>
        <v>63</v>
      </c>
      <c r="Y69" s="8">
        <f t="shared" si="22"/>
        <v>109</v>
      </c>
      <c r="Z69" s="8">
        <f t="shared" si="23"/>
        <v>60</v>
      </c>
      <c r="AA69" s="35">
        <f t="shared" si="3"/>
        <v>603.96600000000001</v>
      </c>
    </row>
    <row r="70" spans="15:27" x14ac:dyDescent="0.2">
      <c r="O70" s="11">
        <f t="shared" si="24"/>
        <v>2082</v>
      </c>
      <c r="P70" s="26">
        <v>0</v>
      </c>
      <c r="Q70" s="8">
        <f t="shared" si="10"/>
        <v>33.966000000000001</v>
      </c>
      <c r="R70" s="8">
        <f t="shared" si="12"/>
        <v>0</v>
      </c>
      <c r="S70" s="8">
        <f>'BCH-MLF'!$M$9</f>
        <v>52</v>
      </c>
      <c r="T70" s="8">
        <f t="shared" si="14"/>
        <v>54</v>
      </c>
      <c r="U70" s="8">
        <f t="shared" si="15"/>
        <v>109</v>
      </c>
      <c r="V70" s="8">
        <f t="shared" si="18"/>
        <v>66</v>
      </c>
      <c r="W70" s="8">
        <f t="shared" si="20"/>
        <v>57</v>
      </c>
      <c r="X70" s="8">
        <f t="shared" si="21"/>
        <v>63</v>
      </c>
      <c r="Y70" s="8">
        <f t="shared" si="22"/>
        <v>109</v>
      </c>
      <c r="Z70" s="8">
        <f t="shared" si="23"/>
        <v>60</v>
      </c>
      <c r="AA70" s="35">
        <f t="shared" si="3"/>
        <v>603.96600000000001</v>
      </c>
    </row>
    <row r="71" spans="15:27" x14ac:dyDescent="0.2">
      <c r="O71" s="11">
        <f t="shared" si="24"/>
        <v>2083</v>
      </c>
      <c r="P71" s="26">
        <v>0</v>
      </c>
      <c r="Q71" s="8">
        <f t="shared" si="10"/>
        <v>33.966000000000001</v>
      </c>
      <c r="R71" s="8">
        <f t="shared" si="12"/>
        <v>0</v>
      </c>
      <c r="S71" s="8">
        <f>'BCH-MLF'!$M$9</f>
        <v>52</v>
      </c>
      <c r="T71" s="8">
        <f t="shared" si="14"/>
        <v>54</v>
      </c>
      <c r="U71" s="8">
        <f t="shared" si="15"/>
        <v>109</v>
      </c>
      <c r="V71" s="8">
        <f t="shared" si="18"/>
        <v>66</v>
      </c>
      <c r="W71" s="8">
        <f t="shared" si="20"/>
        <v>57</v>
      </c>
      <c r="X71" s="8">
        <f t="shared" si="21"/>
        <v>63</v>
      </c>
      <c r="Y71" s="8">
        <f t="shared" si="22"/>
        <v>109</v>
      </c>
      <c r="Z71" s="8">
        <f t="shared" si="23"/>
        <v>60</v>
      </c>
      <c r="AA71" s="35">
        <f t="shared" si="3"/>
        <v>603.96600000000001</v>
      </c>
    </row>
    <row r="72" spans="15:27" x14ac:dyDescent="0.2">
      <c r="O72" s="11">
        <f t="shared" ref="O72:O82" si="25">O71+1</f>
        <v>2084</v>
      </c>
      <c r="P72" s="26">
        <v>0</v>
      </c>
      <c r="Q72" s="8">
        <f t="shared" si="10"/>
        <v>33.966000000000001</v>
      </c>
      <c r="R72" s="8">
        <f t="shared" si="12"/>
        <v>0</v>
      </c>
      <c r="S72" s="8">
        <f>'BCH-MLF'!$M$9</f>
        <v>52</v>
      </c>
      <c r="T72" s="8">
        <f t="shared" si="14"/>
        <v>54</v>
      </c>
      <c r="U72" s="8">
        <f t="shared" si="15"/>
        <v>109</v>
      </c>
      <c r="V72" s="8">
        <f t="shared" si="18"/>
        <v>66</v>
      </c>
      <c r="W72" s="8">
        <f t="shared" si="20"/>
        <v>57</v>
      </c>
      <c r="X72" s="8">
        <f t="shared" si="21"/>
        <v>63</v>
      </c>
      <c r="Y72" s="8">
        <f t="shared" si="22"/>
        <v>109</v>
      </c>
      <c r="Z72" s="8">
        <f t="shared" si="23"/>
        <v>60</v>
      </c>
      <c r="AA72" s="35">
        <f t="shared" ref="AA72:AA82" si="26">SUM(P72:Z72)</f>
        <v>603.96600000000001</v>
      </c>
    </row>
    <row r="73" spans="15:27" x14ac:dyDescent="0.2">
      <c r="O73" s="11">
        <f t="shared" si="25"/>
        <v>2085</v>
      </c>
      <c r="P73" s="26">
        <v>0</v>
      </c>
      <c r="Q73" s="8">
        <f t="shared" si="10"/>
        <v>33.966000000000001</v>
      </c>
      <c r="R73" s="8">
        <f t="shared" si="12"/>
        <v>0</v>
      </c>
      <c r="S73" s="8">
        <f>'BCH-MLF'!$M$9</f>
        <v>52</v>
      </c>
      <c r="T73" s="8">
        <f t="shared" si="14"/>
        <v>54</v>
      </c>
      <c r="U73" s="8">
        <f t="shared" si="15"/>
        <v>109</v>
      </c>
      <c r="V73" s="8">
        <f t="shared" si="18"/>
        <v>66</v>
      </c>
      <c r="W73" s="8">
        <f t="shared" si="20"/>
        <v>57</v>
      </c>
      <c r="X73" s="8">
        <f t="shared" si="21"/>
        <v>63</v>
      </c>
      <c r="Y73" s="8">
        <f t="shared" si="22"/>
        <v>109</v>
      </c>
      <c r="Z73" s="8">
        <f t="shared" si="23"/>
        <v>60</v>
      </c>
      <c r="AA73" s="35">
        <f t="shared" si="26"/>
        <v>603.96600000000001</v>
      </c>
    </row>
    <row r="74" spans="15:27" x14ac:dyDescent="0.2">
      <c r="O74" s="11">
        <f t="shared" si="25"/>
        <v>2086</v>
      </c>
      <c r="P74" s="26">
        <v>0</v>
      </c>
      <c r="Q74" s="8">
        <f t="shared" si="10"/>
        <v>33.966000000000001</v>
      </c>
      <c r="R74" s="8">
        <f t="shared" si="12"/>
        <v>0</v>
      </c>
      <c r="S74" s="8">
        <f>'BCH-MLF'!$M$9</f>
        <v>52</v>
      </c>
      <c r="T74" s="8">
        <f t="shared" si="14"/>
        <v>54</v>
      </c>
      <c r="U74" s="8">
        <f t="shared" si="15"/>
        <v>109</v>
      </c>
      <c r="V74" s="8">
        <f t="shared" si="18"/>
        <v>66</v>
      </c>
      <c r="W74" s="8">
        <f t="shared" si="20"/>
        <v>57</v>
      </c>
      <c r="X74" s="8">
        <f t="shared" si="21"/>
        <v>63</v>
      </c>
      <c r="Y74" s="8">
        <f t="shared" si="22"/>
        <v>109</v>
      </c>
      <c r="Z74" s="8">
        <f t="shared" si="23"/>
        <v>60</v>
      </c>
      <c r="AA74" s="35">
        <f t="shared" si="26"/>
        <v>603.96600000000001</v>
      </c>
    </row>
    <row r="75" spans="15:27" x14ac:dyDescent="0.2">
      <c r="O75" s="11">
        <f t="shared" si="25"/>
        <v>2087</v>
      </c>
      <c r="P75" s="26">
        <v>0</v>
      </c>
      <c r="Q75" s="8">
        <f t="shared" si="10"/>
        <v>33.966000000000001</v>
      </c>
      <c r="R75" s="8">
        <f t="shared" si="12"/>
        <v>0</v>
      </c>
      <c r="S75" s="8">
        <f>'BCH-MLF'!$M$9</f>
        <v>52</v>
      </c>
      <c r="T75" s="8">
        <f t="shared" si="14"/>
        <v>54</v>
      </c>
      <c r="U75" s="8">
        <f t="shared" si="15"/>
        <v>109</v>
      </c>
      <c r="V75" s="8">
        <f t="shared" si="18"/>
        <v>66</v>
      </c>
      <c r="W75" s="8">
        <f t="shared" si="20"/>
        <v>57</v>
      </c>
      <c r="X75" s="8">
        <f t="shared" si="21"/>
        <v>63</v>
      </c>
      <c r="Y75" s="8">
        <f t="shared" si="22"/>
        <v>109</v>
      </c>
      <c r="Z75" s="8">
        <f t="shared" si="23"/>
        <v>60</v>
      </c>
      <c r="AA75" s="35">
        <f t="shared" si="26"/>
        <v>603.96600000000001</v>
      </c>
    </row>
    <row r="76" spans="15:27" x14ac:dyDescent="0.2">
      <c r="O76" s="10">
        <f t="shared" si="25"/>
        <v>2088</v>
      </c>
      <c r="P76" s="29">
        <v>0</v>
      </c>
      <c r="Q76" s="8">
        <f t="shared" si="10"/>
        <v>33.966000000000001</v>
      </c>
      <c r="R76" s="8">
        <f t="shared" si="12"/>
        <v>0</v>
      </c>
      <c r="S76" s="8">
        <f>'BCH-MLF'!$M$9</f>
        <v>52</v>
      </c>
      <c r="T76" s="8">
        <f t="shared" si="14"/>
        <v>54</v>
      </c>
      <c r="U76" s="8">
        <f t="shared" si="15"/>
        <v>109</v>
      </c>
      <c r="V76" s="8">
        <f t="shared" si="18"/>
        <v>66</v>
      </c>
      <c r="W76" s="8">
        <f t="shared" si="20"/>
        <v>57</v>
      </c>
      <c r="X76" s="8">
        <f t="shared" si="21"/>
        <v>63</v>
      </c>
      <c r="Y76" s="8">
        <f t="shared" si="22"/>
        <v>109</v>
      </c>
      <c r="Z76" s="8">
        <f t="shared" si="23"/>
        <v>60</v>
      </c>
      <c r="AA76" s="110">
        <f t="shared" si="26"/>
        <v>603.96600000000001</v>
      </c>
    </row>
    <row r="77" spans="15:27" x14ac:dyDescent="0.2">
      <c r="O77" s="21">
        <f t="shared" si="25"/>
        <v>2089</v>
      </c>
      <c r="P77" s="22">
        <v>0</v>
      </c>
      <c r="Q77" s="8">
        <f t="shared" si="10"/>
        <v>33.966000000000001</v>
      </c>
      <c r="R77" s="8">
        <f t="shared" si="12"/>
        <v>0</v>
      </c>
      <c r="S77" s="8">
        <f>'BCH-MLF'!$M$9</f>
        <v>52</v>
      </c>
      <c r="T77" s="8">
        <f t="shared" si="14"/>
        <v>54</v>
      </c>
      <c r="U77" s="8">
        <f t="shared" si="15"/>
        <v>109</v>
      </c>
      <c r="V77" s="8">
        <f t="shared" si="18"/>
        <v>66</v>
      </c>
      <c r="W77" s="8">
        <f t="shared" si="20"/>
        <v>57</v>
      </c>
      <c r="X77" s="8">
        <f t="shared" si="21"/>
        <v>63</v>
      </c>
      <c r="Y77" s="8">
        <f t="shared" si="22"/>
        <v>109</v>
      </c>
      <c r="Z77" s="8">
        <f t="shared" si="23"/>
        <v>60</v>
      </c>
      <c r="AA77" s="35">
        <f t="shared" si="26"/>
        <v>603.96600000000001</v>
      </c>
    </row>
    <row r="78" spans="15:27" x14ac:dyDescent="0.2">
      <c r="O78" s="21">
        <f t="shared" si="25"/>
        <v>2090</v>
      </c>
      <c r="P78" s="22">
        <v>0</v>
      </c>
      <c r="Q78" s="8">
        <f t="shared" si="10"/>
        <v>33.966000000000001</v>
      </c>
      <c r="R78" s="8">
        <f t="shared" si="12"/>
        <v>0</v>
      </c>
      <c r="S78" s="8">
        <f>'BCH-MLF'!$M$9</f>
        <v>52</v>
      </c>
      <c r="T78" s="8">
        <f t="shared" si="14"/>
        <v>54</v>
      </c>
      <c r="U78" s="8">
        <f t="shared" si="15"/>
        <v>109</v>
      </c>
      <c r="V78" s="8">
        <f t="shared" si="18"/>
        <v>66</v>
      </c>
      <c r="W78" s="8">
        <f t="shared" si="20"/>
        <v>57</v>
      </c>
      <c r="X78" s="8">
        <f t="shared" si="21"/>
        <v>63</v>
      </c>
      <c r="Y78" s="8">
        <f t="shared" si="22"/>
        <v>109</v>
      </c>
      <c r="Z78" s="8">
        <f t="shared" si="23"/>
        <v>60</v>
      </c>
      <c r="AA78" s="35">
        <f t="shared" si="26"/>
        <v>603.96600000000001</v>
      </c>
    </row>
    <row r="79" spans="15:27" x14ac:dyDescent="0.2">
      <c r="O79" s="21">
        <f t="shared" si="25"/>
        <v>2091</v>
      </c>
      <c r="P79" s="22">
        <v>0</v>
      </c>
      <c r="Q79" s="8">
        <f t="shared" ref="Q79:Q82" si="27">$M$7</f>
        <v>33.966000000000001</v>
      </c>
      <c r="R79" s="8">
        <f t="shared" si="12"/>
        <v>0</v>
      </c>
      <c r="S79" s="8">
        <f>'BCH-MLF'!$M$9</f>
        <v>52</v>
      </c>
      <c r="T79" s="8">
        <f t="shared" si="14"/>
        <v>54</v>
      </c>
      <c r="U79" s="8">
        <f t="shared" si="15"/>
        <v>109</v>
      </c>
      <c r="V79" s="8">
        <f t="shared" si="18"/>
        <v>66</v>
      </c>
      <c r="W79" s="8">
        <f t="shared" si="20"/>
        <v>57</v>
      </c>
      <c r="X79" s="8">
        <f t="shared" si="21"/>
        <v>63</v>
      </c>
      <c r="Y79" s="8">
        <f t="shared" si="22"/>
        <v>109</v>
      </c>
      <c r="Z79" s="8">
        <f t="shared" si="23"/>
        <v>60</v>
      </c>
      <c r="AA79" s="35">
        <f t="shared" si="26"/>
        <v>603.96600000000001</v>
      </c>
    </row>
    <row r="80" spans="15:27" x14ac:dyDescent="0.2">
      <c r="O80" s="21">
        <f t="shared" si="25"/>
        <v>2092</v>
      </c>
      <c r="P80" s="22">
        <v>0</v>
      </c>
      <c r="Q80" s="8">
        <f t="shared" si="27"/>
        <v>33.966000000000001</v>
      </c>
      <c r="R80" s="8">
        <f t="shared" si="12"/>
        <v>0</v>
      </c>
      <c r="S80" s="8">
        <f>'BCH-MLF'!$M$9</f>
        <v>52</v>
      </c>
      <c r="T80" s="8">
        <f t="shared" si="14"/>
        <v>54</v>
      </c>
      <c r="U80" s="8">
        <f t="shared" si="15"/>
        <v>109</v>
      </c>
      <c r="V80" s="8">
        <f t="shared" si="18"/>
        <v>66</v>
      </c>
      <c r="W80" s="8">
        <f t="shared" si="20"/>
        <v>57</v>
      </c>
      <c r="X80" s="8">
        <f t="shared" si="21"/>
        <v>63</v>
      </c>
      <c r="Y80" s="8">
        <f t="shared" si="22"/>
        <v>109</v>
      </c>
      <c r="Z80" s="8">
        <f t="shared" si="23"/>
        <v>60</v>
      </c>
      <c r="AA80" s="35">
        <f t="shared" si="26"/>
        <v>603.96600000000001</v>
      </c>
    </row>
    <row r="81" spans="15:27" x14ac:dyDescent="0.2">
      <c r="O81" s="21">
        <f t="shared" si="25"/>
        <v>2093</v>
      </c>
      <c r="P81" s="22">
        <v>0</v>
      </c>
      <c r="Q81" s="8">
        <f t="shared" si="27"/>
        <v>33.966000000000001</v>
      </c>
      <c r="R81" s="8">
        <f t="shared" ref="R81:R82" si="28">$M$8</f>
        <v>0</v>
      </c>
      <c r="S81" s="8">
        <f>'BCH-MLF'!$M$9</f>
        <v>52</v>
      </c>
      <c r="T81" s="8">
        <f t="shared" si="14"/>
        <v>54</v>
      </c>
      <c r="U81" s="8">
        <f t="shared" si="15"/>
        <v>109</v>
      </c>
      <c r="V81" s="8">
        <f t="shared" si="18"/>
        <v>66</v>
      </c>
      <c r="W81" s="8">
        <f t="shared" si="20"/>
        <v>57</v>
      </c>
      <c r="X81" s="8">
        <f t="shared" si="21"/>
        <v>63</v>
      </c>
      <c r="Y81" s="8">
        <f t="shared" si="22"/>
        <v>109</v>
      </c>
      <c r="Z81" s="8">
        <f t="shared" si="23"/>
        <v>60</v>
      </c>
      <c r="AA81" s="35">
        <f t="shared" si="26"/>
        <v>603.96600000000001</v>
      </c>
    </row>
    <row r="82" spans="15:27" ht="17" thickBot="1" x14ac:dyDescent="0.25">
      <c r="O82" s="83">
        <f t="shared" si="25"/>
        <v>2094</v>
      </c>
      <c r="P82" s="37">
        <v>0</v>
      </c>
      <c r="Q82" s="37">
        <f t="shared" si="27"/>
        <v>33.966000000000001</v>
      </c>
      <c r="R82" s="37">
        <f t="shared" si="28"/>
        <v>0</v>
      </c>
      <c r="S82" s="37">
        <f>'BCH-MLF'!$M$9</f>
        <v>52</v>
      </c>
      <c r="T82" s="37">
        <f t="shared" ref="T82" si="29">$M$10</f>
        <v>54</v>
      </c>
      <c r="U82" s="37">
        <f t="shared" ref="U82" si="30">$M$11</f>
        <v>109</v>
      </c>
      <c r="V82" s="37">
        <f t="shared" si="18"/>
        <v>66</v>
      </c>
      <c r="W82" s="37">
        <f t="shared" si="20"/>
        <v>57</v>
      </c>
      <c r="X82" s="37">
        <f t="shared" si="21"/>
        <v>63</v>
      </c>
      <c r="Y82" s="37">
        <f t="shared" si="22"/>
        <v>109</v>
      </c>
      <c r="Z82" s="37">
        <f t="shared" si="23"/>
        <v>60</v>
      </c>
      <c r="AA82" s="79">
        <f t="shared" si="26"/>
        <v>603.96600000000001</v>
      </c>
    </row>
  </sheetData>
  <phoneticPr fontId="13" type="noConversion"/>
  <pageMargins left="0.75" right="0.75" top="1" bottom="1" header="0.5" footer="0.5"/>
  <pageSetup orientation="portrait" horizontalDpi="4294967292" verticalDpi="4294967292"/>
  <ignoredErrors>
    <ignoredError sqref="G7" formula="1"/>
    <ignoredError sqref="I8:I9 I7" formula="1" formulaRange="1"/>
    <ignoredError sqref="I10:I16 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A15" sqref="A15"/>
    </sheetView>
  </sheetViews>
  <sheetFormatPr baseColWidth="10" defaultColWidth="11" defaultRowHeight="16" x14ac:dyDescent="0.2"/>
  <cols>
    <col min="1" max="1" width="20.83203125" customWidth="1"/>
    <col min="5" max="13" width="12.83203125" customWidth="1"/>
    <col min="14" max="14" width="15.83203125" style="4" customWidth="1"/>
    <col min="15" max="15" width="13.83203125" style="4" customWidth="1"/>
  </cols>
  <sheetData>
    <row r="1" spans="1:15" s="3" customFormat="1" ht="19" x14ac:dyDescent="0.25">
      <c r="A1" s="43" t="s">
        <v>16</v>
      </c>
      <c r="B1" s="2"/>
      <c r="C1" s="2" t="s">
        <v>20</v>
      </c>
      <c r="D1" s="2"/>
      <c r="E1" s="2"/>
      <c r="N1" s="4"/>
      <c r="O1" s="4"/>
    </row>
    <row r="2" spans="1:15" s="3" customFormat="1" x14ac:dyDescent="0.2">
      <c r="A2" s="2"/>
      <c r="B2" s="2"/>
      <c r="C2" s="2"/>
      <c r="D2" s="2"/>
      <c r="E2" s="2"/>
      <c r="N2" s="4"/>
      <c r="O2" s="4"/>
    </row>
    <row r="3" spans="1:15" x14ac:dyDescent="0.2">
      <c r="A3" s="2" t="s">
        <v>78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2" t="s">
        <v>79</v>
      </c>
    </row>
    <row r="4" spans="1:15" s="3" customFormat="1" ht="17" thickBot="1" x14ac:dyDescent="0.25">
      <c r="A4" s="2"/>
      <c r="B4" s="2"/>
      <c r="C4" s="2"/>
      <c r="D4" s="2"/>
      <c r="N4" s="4"/>
      <c r="O4" s="4"/>
    </row>
    <row r="5" spans="1:15" ht="32" x14ac:dyDescent="0.2">
      <c r="A5" s="74"/>
      <c r="B5" s="44" t="s">
        <v>7</v>
      </c>
      <c r="C5" s="44" t="s">
        <v>6</v>
      </c>
      <c r="D5" s="44" t="s">
        <v>8</v>
      </c>
      <c r="E5" s="67" t="s">
        <v>59</v>
      </c>
      <c r="F5" s="67" t="s">
        <v>60</v>
      </c>
      <c r="G5" s="67" t="s">
        <v>61</v>
      </c>
      <c r="H5" s="67" t="s">
        <v>62</v>
      </c>
      <c r="I5" s="67" t="s">
        <v>63</v>
      </c>
      <c r="J5" s="67" t="s">
        <v>64</v>
      </c>
      <c r="K5" s="67" t="s">
        <v>65</v>
      </c>
      <c r="L5" s="68" t="s">
        <v>66</v>
      </c>
      <c r="M5" s="5"/>
      <c r="N5" s="88" t="s">
        <v>31</v>
      </c>
      <c r="O5" s="89" t="s">
        <v>27</v>
      </c>
    </row>
    <row r="6" spans="1:15" ht="17" thickBot="1" x14ac:dyDescent="0.25">
      <c r="A6" s="46" t="s">
        <v>0</v>
      </c>
      <c r="B6" s="47" t="s">
        <v>9</v>
      </c>
      <c r="C6" s="47" t="s">
        <v>9</v>
      </c>
      <c r="D6" s="47" t="s">
        <v>10</v>
      </c>
      <c r="E6" s="47" t="s">
        <v>12</v>
      </c>
      <c r="F6" s="47" t="s">
        <v>12</v>
      </c>
      <c r="G6" s="47" t="s">
        <v>12</v>
      </c>
      <c r="H6" s="47" t="s">
        <v>12</v>
      </c>
      <c r="I6" s="47" t="s">
        <v>13</v>
      </c>
      <c r="J6" s="47" t="s">
        <v>13</v>
      </c>
      <c r="K6" s="47" t="s">
        <v>13</v>
      </c>
      <c r="L6" s="48" t="s">
        <v>13</v>
      </c>
      <c r="M6" s="6"/>
      <c r="N6" s="111" t="s">
        <v>12</v>
      </c>
      <c r="O6" s="112" t="s">
        <v>12</v>
      </c>
    </row>
    <row r="7" spans="1:15" x14ac:dyDescent="0.2">
      <c r="A7" s="49" t="s">
        <v>20</v>
      </c>
      <c r="B7" s="50">
        <v>1132</v>
      </c>
      <c r="C7" s="50">
        <v>1132</v>
      </c>
      <c r="D7" s="50">
        <v>5286</v>
      </c>
      <c r="E7" s="50">
        <v>9754</v>
      </c>
      <c r="F7" s="50">
        <v>27997</v>
      </c>
      <c r="G7" s="50">
        <v>6497</v>
      </c>
      <c r="H7" s="69">
        <f>SUM(E7:G7)</f>
        <v>44248</v>
      </c>
      <c r="I7" s="50">
        <v>25</v>
      </c>
      <c r="J7" s="50">
        <v>29</v>
      </c>
      <c r="K7" s="50">
        <v>20</v>
      </c>
      <c r="L7" s="70">
        <f>SUM(I7:K7)</f>
        <v>74</v>
      </c>
      <c r="M7" s="6"/>
      <c r="N7" s="107">
        <v>2019</v>
      </c>
      <c r="O7" s="109">
        <f>$H$7*'Comparison - MLF'!$M$46/6</f>
        <v>5899.7333333333336</v>
      </c>
    </row>
    <row r="8" spans="1:15" s="3" customFormat="1" ht="17" thickBot="1" x14ac:dyDescent="0.25">
      <c r="A8" s="71" t="s">
        <v>15</v>
      </c>
      <c r="B8" s="53"/>
      <c r="C8" s="53"/>
      <c r="D8" s="53"/>
      <c r="E8" s="53"/>
      <c r="F8" s="53"/>
      <c r="G8" s="53"/>
      <c r="H8" s="72">
        <f>SUM(H7:H7)</f>
        <v>44248</v>
      </c>
      <c r="I8" s="53"/>
      <c r="J8" s="53"/>
      <c r="K8" s="53"/>
      <c r="L8" s="73">
        <f>SUM(L7:L7)</f>
        <v>74</v>
      </c>
      <c r="N8" s="11">
        <f t="shared" ref="N8:N39" si="0">N7+1</f>
        <v>2020</v>
      </c>
      <c r="O8" s="35">
        <f>$H$7*'Comparison - MLF'!$M$46/6</f>
        <v>5899.7333333333336</v>
      </c>
    </row>
    <row r="9" spans="1:15" x14ac:dyDescent="0.2">
      <c r="A9" s="1"/>
      <c r="H9" s="6"/>
      <c r="L9" s="6"/>
      <c r="M9" s="3"/>
      <c r="N9" s="11">
        <f t="shared" si="0"/>
        <v>2021</v>
      </c>
      <c r="O9" s="35">
        <f>$H$7*'Comparison - MLF'!$M$46/6</f>
        <v>5899.7333333333336</v>
      </c>
    </row>
    <row r="10" spans="1:15" s="3" customFormat="1" x14ac:dyDescent="0.2">
      <c r="A10" s="1"/>
      <c r="B10"/>
      <c r="C10"/>
      <c r="D10"/>
      <c r="E10"/>
      <c r="F10"/>
      <c r="G10"/>
      <c r="H10" s="6"/>
      <c r="I10"/>
      <c r="J10"/>
      <c r="K10"/>
      <c r="L10" s="6"/>
      <c r="N10" s="11">
        <f t="shared" si="0"/>
        <v>2022</v>
      </c>
      <c r="O10" s="35">
        <f>$H$7*'Comparison - MLF'!$M$46/6</f>
        <v>5899.7333333333336</v>
      </c>
    </row>
    <row r="11" spans="1:15" x14ac:dyDescent="0.2">
      <c r="M11" s="5"/>
      <c r="N11" s="11">
        <f t="shared" si="0"/>
        <v>2023</v>
      </c>
      <c r="O11" s="35">
        <f>$H$7*'Comparison - MLF'!$M$46/6</f>
        <v>5899.7333333333336</v>
      </c>
    </row>
    <row r="12" spans="1:15" x14ac:dyDescent="0.2">
      <c r="A12" s="1" t="s">
        <v>94</v>
      </c>
      <c r="M12" s="6"/>
      <c r="N12" s="82">
        <f t="shared" si="0"/>
        <v>2024</v>
      </c>
      <c r="O12" s="81">
        <f>$H$7*'Comparison - MLF'!$M$46/6</f>
        <v>5899.7333333333336</v>
      </c>
    </row>
    <row r="13" spans="1:15" x14ac:dyDescent="0.2">
      <c r="A13" t="s">
        <v>43</v>
      </c>
      <c r="M13" s="6"/>
      <c r="N13" s="21">
        <f t="shared" si="0"/>
        <v>2025</v>
      </c>
      <c r="O13" s="36">
        <f>$L$7</f>
        <v>74</v>
      </c>
    </row>
    <row r="14" spans="1:15" x14ac:dyDescent="0.2">
      <c r="A14" s="7" t="s">
        <v>44</v>
      </c>
      <c r="N14" s="11">
        <f t="shared" si="0"/>
        <v>2026</v>
      </c>
      <c r="O14" s="35">
        <f t="shared" ref="O14:O77" si="1">$L$7</f>
        <v>74</v>
      </c>
    </row>
    <row r="15" spans="1:15" x14ac:dyDescent="0.2">
      <c r="A15" s="7" t="s">
        <v>92</v>
      </c>
      <c r="N15" s="11">
        <f t="shared" si="0"/>
        <v>2027</v>
      </c>
      <c r="O15" s="35">
        <f t="shared" si="1"/>
        <v>74</v>
      </c>
    </row>
    <row r="16" spans="1:15" x14ac:dyDescent="0.2">
      <c r="N16" s="11">
        <f t="shared" si="0"/>
        <v>2028</v>
      </c>
      <c r="O16" s="35">
        <f t="shared" si="1"/>
        <v>74</v>
      </c>
    </row>
    <row r="17" spans="14:15" x14ac:dyDescent="0.2">
      <c r="N17" s="11">
        <f t="shared" si="0"/>
        <v>2029</v>
      </c>
      <c r="O17" s="35">
        <f t="shared" si="1"/>
        <v>74</v>
      </c>
    </row>
    <row r="18" spans="14:15" x14ac:dyDescent="0.2">
      <c r="N18" s="82">
        <f t="shared" si="0"/>
        <v>2030</v>
      </c>
      <c r="O18" s="81">
        <f t="shared" si="1"/>
        <v>74</v>
      </c>
    </row>
    <row r="19" spans="14:15" x14ac:dyDescent="0.2">
      <c r="N19" s="21">
        <f t="shared" si="0"/>
        <v>2031</v>
      </c>
      <c r="O19" s="36">
        <f t="shared" si="1"/>
        <v>74</v>
      </c>
    </row>
    <row r="20" spans="14:15" x14ac:dyDescent="0.2">
      <c r="N20" s="11">
        <f t="shared" si="0"/>
        <v>2032</v>
      </c>
      <c r="O20" s="35">
        <f t="shared" si="1"/>
        <v>74</v>
      </c>
    </row>
    <row r="21" spans="14:15" x14ac:dyDescent="0.2">
      <c r="N21" s="11">
        <f t="shared" si="0"/>
        <v>2033</v>
      </c>
      <c r="O21" s="35">
        <f t="shared" si="1"/>
        <v>74</v>
      </c>
    </row>
    <row r="22" spans="14:15" x14ac:dyDescent="0.2">
      <c r="N22" s="11">
        <f t="shared" si="0"/>
        <v>2034</v>
      </c>
      <c r="O22" s="35">
        <f t="shared" si="1"/>
        <v>74</v>
      </c>
    </row>
    <row r="23" spans="14:15" x14ac:dyDescent="0.2">
      <c r="N23" s="21">
        <f t="shared" si="0"/>
        <v>2035</v>
      </c>
      <c r="O23" s="35">
        <f t="shared" si="1"/>
        <v>74</v>
      </c>
    </row>
    <row r="24" spans="14:15" x14ac:dyDescent="0.2">
      <c r="N24" s="11">
        <f t="shared" si="0"/>
        <v>2036</v>
      </c>
      <c r="O24" s="35">
        <f t="shared" si="1"/>
        <v>74</v>
      </c>
    </row>
    <row r="25" spans="14:15" x14ac:dyDescent="0.2">
      <c r="N25" s="11">
        <f t="shared" si="0"/>
        <v>2037</v>
      </c>
      <c r="O25" s="35">
        <f t="shared" si="1"/>
        <v>74</v>
      </c>
    </row>
    <row r="26" spans="14:15" x14ac:dyDescent="0.2">
      <c r="N26" s="11">
        <f t="shared" si="0"/>
        <v>2038</v>
      </c>
      <c r="O26" s="35">
        <f t="shared" si="1"/>
        <v>74</v>
      </c>
    </row>
    <row r="27" spans="14:15" x14ac:dyDescent="0.2">
      <c r="N27" s="11">
        <f t="shared" si="0"/>
        <v>2039</v>
      </c>
      <c r="O27" s="35">
        <f t="shared" si="1"/>
        <v>74</v>
      </c>
    </row>
    <row r="28" spans="14:15" x14ac:dyDescent="0.2">
      <c r="N28" s="11">
        <f t="shared" si="0"/>
        <v>2040</v>
      </c>
      <c r="O28" s="35">
        <f t="shared" si="1"/>
        <v>74</v>
      </c>
    </row>
    <row r="29" spans="14:15" x14ac:dyDescent="0.2">
      <c r="N29" s="11">
        <f t="shared" si="0"/>
        <v>2041</v>
      </c>
      <c r="O29" s="35">
        <f t="shared" si="1"/>
        <v>74</v>
      </c>
    </row>
    <row r="30" spans="14:15" x14ac:dyDescent="0.2">
      <c r="N30" s="11">
        <f t="shared" si="0"/>
        <v>2042</v>
      </c>
      <c r="O30" s="35">
        <f t="shared" si="1"/>
        <v>74</v>
      </c>
    </row>
    <row r="31" spans="14:15" x14ac:dyDescent="0.2">
      <c r="N31" s="11">
        <f t="shared" si="0"/>
        <v>2043</v>
      </c>
      <c r="O31" s="35">
        <f t="shared" si="1"/>
        <v>74</v>
      </c>
    </row>
    <row r="32" spans="14:15" x14ac:dyDescent="0.2">
      <c r="N32" s="11">
        <f t="shared" si="0"/>
        <v>2044</v>
      </c>
      <c r="O32" s="35">
        <f t="shared" si="1"/>
        <v>74</v>
      </c>
    </row>
    <row r="33" spans="14:15" x14ac:dyDescent="0.2">
      <c r="N33" s="11">
        <f t="shared" si="0"/>
        <v>2045</v>
      </c>
      <c r="O33" s="35">
        <f t="shared" si="1"/>
        <v>74</v>
      </c>
    </row>
    <row r="34" spans="14:15" x14ac:dyDescent="0.2">
      <c r="N34" s="11">
        <f t="shared" si="0"/>
        <v>2046</v>
      </c>
      <c r="O34" s="35">
        <f t="shared" si="1"/>
        <v>74</v>
      </c>
    </row>
    <row r="35" spans="14:15" x14ac:dyDescent="0.2">
      <c r="N35" s="11">
        <f t="shared" si="0"/>
        <v>2047</v>
      </c>
      <c r="O35" s="35">
        <f t="shared" si="1"/>
        <v>74</v>
      </c>
    </row>
    <row r="36" spans="14:15" x14ac:dyDescent="0.2">
      <c r="N36" s="11">
        <f t="shared" si="0"/>
        <v>2048</v>
      </c>
      <c r="O36" s="35">
        <f t="shared" si="1"/>
        <v>74</v>
      </c>
    </row>
    <row r="37" spans="14:15" x14ac:dyDescent="0.2">
      <c r="N37" s="11">
        <f t="shared" si="0"/>
        <v>2049</v>
      </c>
      <c r="O37" s="35">
        <f t="shared" si="1"/>
        <v>74</v>
      </c>
    </row>
    <row r="38" spans="14:15" x14ac:dyDescent="0.2">
      <c r="N38" s="11">
        <f t="shared" si="0"/>
        <v>2050</v>
      </c>
      <c r="O38" s="35">
        <f t="shared" si="1"/>
        <v>74</v>
      </c>
    </row>
    <row r="39" spans="14:15" x14ac:dyDescent="0.2">
      <c r="N39" s="11">
        <f t="shared" si="0"/>
        <v>2051</v>
      </c>
      <c r="O39" s="35">
        <f t="shared" si="1"/>
        <v>74</v>
      </c>
    </row>
    <row r="40" spans="14:15" x14ac:dyDescent="0.2">
      <c r="N40" s="11">
        <f t="shared" ref="N40:N71" si="2">N39+1</f>
        <v>2052</v>
      </c>
      <c r="O40" s="35">
        <f t="shared" si="1"/>
        <v>74</v>
      </c>
    </row>
    <row r="41" spans="14:15" x14ac:dyDescent="0.2">
      <c r="N41" s="11">
        <f t="shared" si="2"/>
        <v>2053</v>
      </c>
      <c r="O41" s="35">
        <f t="shared" si="1"/>
        <v>74</v>
      </c>
    </row>
    <row r="42" spans="14:15" x14ac:dyDescent="0.2">
      <c r="N42" s="82">
        <f t="shared" si="2"/>
        <v>2054</v>
      </c>
      <c r="O42" s="81">
        <f t="shared" si="1"/>
        <v>74</v>
      </c>
    </row>
    <row r="43" spans="14:15" x14ac:dyDescent="0.2">
      <c r="N43" s="21">
        <f t="shared" si="2"/>
        <v>2055</v>
      </c>
      <c r="O43" s="36">
        <f t="shared" si="1"/>
        <v>74</v>
      </c>
    </row>
    <row r="44" spans="14:15" x14ac:dyDescent="0.2">
      <c r="N44" s="11">
        <f t="shared" si="2"/>
        <v>2056</v>
      </c>
      <c r="O44" s="35">
        <f t="shared" si="1"/>
        <v>74</v>
      </c>
    </row>
    <row r="45" spans="14:15" x14ac:dyDescent="0.2">
      <c r="N45" s="11">
        <f t="shared" si="2"/>
        <v>2057</v>
      </c>
      <c r="O45" s="35">
        <f t="shared" si="1"/>
        <v>74</v>
      </c>
    </row>
    <row r="46" spans="14:15" x14ac:dyDescent="0.2">
      <c r="N46" s="11">
        <f t="shared" si="2"/>
        <v>2058</v>
      </c>
      <c r="O46" s="35">
        <f t="shared" si="1"/>
        <v>74</v>
      </c>
    </row>
    <row r="47" spans="14:15" x14ac:dyDescent="0.2">
      <c r="N47" s="11">
        <f t="shared" si="2"/>
        <v>2059</v>
      </c>
      <c r="O47" s="35">
        <f t="shared" si="1"/>
        <v>74</v>
      </c>
    </row>
    <row r="48" spans="14:15" x14ac:dyDescent="0.2">
      <c r="N48" s="11">
        <f t="shared" si="2"/>
        <v>2060</v>
      </c>
      <c r="O48" s="35">
        <f t="shared" si="1"/>
        <v>74</v>
      </c>
    </row>
    <row r="49" spans="14:15" x14ac:dyDescent="0.2">
      <c r="N49" s="11">
        <f t="shared" si="2"/>
        <v>2061</v>
      </c>
      <c r="O49" s="35">
        <f t="shared" si="1"/>
        <v>74</v>
      </c>
    </row>
    <row r="50" spans="14:15" x14ac:dyDescent="0.2">
      <c r="N50" s="11">
        <f t="shared" si="2"/>
        <v>2062</v>
      </c>
      <c r="O50" s="35">
        <f t="shared" si="1"/>
        <v>74</v>
      </c>
    </row>
    <row r="51" spans="14:15" x14ac:dyDescent="0.2">
      <c r="N51" s="11">
        <f t="shared" si="2"/>
        <v>2063</v>
      </c>
      <c r="O51" s="35">
        <f t="shared" si="1"/>
        <v>74</v>
      </c>
    </row>
    <row r="52" spans="14:15" x14ac:dyDescent="0.2">
      <c r="N52" s="11">
        <f t="shared" si="2"/>
        <v>2064</v>
      </c>
      <c r="O52" s="35">
        <f t="shared" si="1"/>
        <v>74</v>
      </c>
    </row>
    <row r="53" spans="14:15" x14ac:dyDescent="0.2">
      <c r="N53" s="11">
        <f t="shared" si="2"/>
        <v>2065</v>
      </c>
      <c r="O53" s="35">
        <f t="shared" si="1"/>
        <v>74</v>
      </c>
    </row>
    <row r="54" spans="14:15" x14ac:dyDescent="0.2">
      <c r="N54" s="11">
        <f t="shared" si="2"/>
        <v>2066</v>
      </c>
      <c r="O54" s="35">
        <f t="shared" si="1"/>
        <v>74</v>
      </c>
    </row>
    <row r="55" spans="14:15" x14ac:dyDescent="0.2">
      <c r="N55" s="11">
        <f t="shared" si="2"/>
        <v>2067</v>
      </c>
      <c r="O55" s="35">
        <f t="shared" si="1"/>
        <v>74</v>
      </c>
    </row>
    <row r="56" spans="14:15" x14ac:dyDescent="0.2">
      <c r="N56" s="11">
        <f t="shared" si="2"/>
        <v>2068</v>
      </c>
      <c r="O56" s="35">
        <f t="shared" si="1"/>
        <v>74</v>
      </c>
    </row>
    <row r="57" spans="14:15" x14ac:dyDescent="0.2">
      <c r="N57" s="11">
        <f t="shared" si="2"/>
        <v>2069</v>
      </c>
      <c r="O57" s="35">
        <f t="shared" si="1"/>
        <v>74</v>
      </c>
    </row>
    <row r="58" spans="14:15" x14ac:dyDescent="0.2">
      <c r="N58" s="11">
        <f t="shared" si="2"/>
        <v>2070</v>
      </c>
      <c r="O58" s="35">
        <f t="shared" si="1"/>
        <v>74</v>
      </c>
    </row>
    <row r="59" spans="14:15" x14ac:dyDescent="0.2">
      <c r="N59" s="11">
        <f t="shared" si="2"/>
        <v>2071</v>
      </c>
      <c r="O59" s="35">
        <f t="shared" si="1"/>
        <v>74</v>
      </c>
    </row>
    <row r="60" spans="14:15" x14ac:dyDescent="0.2">
      <c r="N60" s="11">
        <f t="shared" si="2"/>
        <v>2072</v>
      </c>
      <c r="O60" s="35">
        <f t="shared" si="1"/>
        <v>74</v>
      </c>
    </row>
    <row r="61" spans="14:15" x14ac:dyDescent="0.2">
      <c r="N61" s="11">
        <f t="shared" si="2"/>
        <v>2073</v>
      </c>
      <c r="O61" s="35">
        <f t="shared" si="1"/>
        <v>74</v>
      </c>
    </row>
    <row r="62" spans="14:15" x14ac:dyDescent="0.2">
      <c r="N62" s="11">
        <f t="shared" si="2"/>
        <v>2074</v>
      </c>
      <c r="O62" s="35">
        <f t="shared" si="1"/>
        <v>74</v>
      </c>
    </row>
    <row r="63" spans="14:15" x14ac:dyDescent="0.2">
      <c r="N63" s="11">
        <f t="shared" si="2"/>
        <v>2075</v>
      </c>
      <c r="O63" s="35">
        <f t="shared" si="1"/>
        <v>74</v>
      </c>
    </row>
    <row r="64" spans="14:15" x14ac:dyDescent="0.2">
      <c r="N64" s="11">
        <f t="shared" si="2"/>
        <v>2076</v>
      </c>
      <c r="O64" s="35">
        <f t="shared" si="1"/>
        <v>74</v>
      </c>
    </row>
    <row r="65" spans="14:15" x14ac:dyDescent="0.2">
      <c r="N65" s="11">
        <f t="shared" si="2"/>
        <v>2077</v>
      </c>
      <c r="O65" s="35">
        <f t="shared" si="1"/>
        <v>74</v>
      </c>
    </row>
    <row r="66" spans="14:15" x14ac:dyDescent="0.2">
      <c r="N66" s="11">
        <f t="shared" si="2"/>
        <v>2078</v>
      </c>
      <c r="O66" s="35">
        <f t="shared" si="1"/>
        <v>74</v>
      </c>
    </row>
    <row r="67" spans="14:15" x14ac:dyDescent="0.2">
      <c r="N67" s="11">
        <f t="shared" si="2"/>
        <v>2079</v>
      </c>
      <c r="O67" s="35">
        <f t="shared" si="1"/>
        <v>74</v>
      </c>
    </row>
    <row r="68" spans="14:15" x14ac:dyDescent="0.2">
      <c r="N68" s="11">
        <f t="shared" si="2"/>
        <v>2080</v>
      </c>
      <c r="O68" s="35">
        <f t="shared" si="1"/>
        <v>74</v>
      </c>
    </row>
    <row r="69" spans="14:15" x14ac:dyDescent="0.2">
      <c r="N69" s="11">
        <f t="shared" si="2"/>
        <v>2081</v>
      </c>
      <c r="O69" s="35">
        <f t="shared" si="1"/>
        <v>74</v>
      </c>
    </row>
    <row r="70" spans="14:15" x14ac:dyDescent="0.2">
      <c r="N70" s="11">
        <f t="shared" si="2"/>
        <v>2082</v>
      </c>
      <c r="O70" s="35">
        <f t="shared" si="1"/>
        <v>74</v>
      </c>
    </row>
    <row r="71" spans="14:15" x14ac:dyDescent="0.2">
      <c r="N71" s="11">
        <f t="shared" si="2"/>
        <v>2083</v>
      </c>
      <c r="O71" s="35">
        <f t="shared" si="1"/>
        <v>74</v>
      </c>
    </row>
    <row r="72" spans="14:15" x14ac:dyDescent="0.2">
      <c r="N72" s="11">
        <f t="shared" ref="N72:N82" si="3">N71+1</f>
        <v>2084</v>
      </c>
      <c r="O72" s="35">
        <f t="shared" si="1"/>
        <v>74</v>
      </c>
    </row>
    <row r="73" spans="14:15" x14ac:dyDescent="0.2">
      <c r="N73" s="11">
        <f t="shared" si="3"/>
        <v>2085</v>
      </c>
      <c r="O73" s="35">
        <f t="shared" si="1"/>
        <v>74</v>
      </c>
    </row>
    <row r="74" spans="14:15" x14ac:dyDescent="0.2">
      <c r="N74" s="11">
        <f t="shared" si="3"/>
        <v>2086</v>
      </c>
      <c r="O74" s="35">
        <f t="shared" si="1"/>
        <v>74</v>
      </c>
    </row>
    <row r="75" spans="14:15" x14ac:dyDescent="0.2">
      <c r="N75" s="11">
        <f t="shared" si="3"/>
        <v>2087</v>
      </c>
      <c r="O75" s="35">
        <f t="shared" si="1"/>
        <v>74</v>
      </c>
    </row>
    <row r="76" spans="14:15" x14ac:dyDescent="0.2">
      <c r="N76" s="10">
        <f t="shared" si="3"/>
        <v>2088</v>
      </c>
      <c r="O76" s="35">
        <f t="shared" si="1"/>
        <v>74</v>
      </c>
    </row>
    <row r="77" spans="14:15" x14ac:dyDescent="0.2">
      <c r="N77" s="21">
        <f t="shared" si="3"/>
        <v>2089</v>
      </c>
      <c r="O77" s="35">
        <f t="shared" si="1"/>
        <v>74</v>
      </c>
    </row>
    <row r="78" spans="14:15" x14ac:dyDescent="0.2">
      <c r="N78" s="21">
        <f t="shared" si="3"/>
        <v>2090</v>
      </c>
      <c r="O78" s="35">
        <f t="shared" ref="O78:O82" si="4">$L$7</f>
        <v>74</v>
      </c>
    </row>
    <row r="79" spans="14:15" x14ac:dyDescent="0.2">
      <c r="N79" s="21">
        <f t="shared" si="3"/>
        <v>2091</v>
      </c>
      <c r="O79" s="35">
        <f t="shared" si="4"/>
        <v>74</v>
      </c>
    </row>
    <row r="80" spans="14:15" x14ac:dyDescent="0.2">
      <c r="N80" s="21">
        <f t="shared" si="3"/>
        <v>2092</v>
      </c>
      <c r="O80" s="35">
        <f t="shared" si="4"/>
        <v>74</v>
      </c>
    </row>
    <row r="81" spans="14:15" x14ac:dyDescent="0.2">
      <c r="N81" s="21">
        <f t="shared" si="3"/>
        <v>2093</v>
      </c>
      <c r="O81" s="35">
        <f t="shared" si="4"/>
        <v>74</v>
      </c>
    </row>
    <row r="82" spans="14:15" ht="17" thickBot="1" x14ac:dyDescent="0.25">
      <c r="N82" s="83">
        <f t="shared" si="3"/>
        <v>2094</v>
      </c>
      <c r="O82" s="79">
        <f t="shared" si="4"/>
        <v>74</v>
      </c>
    </row>
  </sheetData>
  <phoneticPr fontId="13" type="noConversion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zoomScale="75" zoomScaleNormal="75" zoomScalePageLayoutView="75" workbookViewId="0">
      <selection activeCell="J18" sqref="J18"/>
    </sheetView>
  </sheetViews>
  <sheetFormatPr baseColWidth="10" defaultColWidth="11" defaultRowHeight="16" x14ac:dyDescent="0.2"/>
  <cols>
    <col min="1" max="1" width="2.83203125" customWidth="1"/>
    <col min="2" max="2" width="15.83203125" style="4" customWidth="1"/>
    <col min="3" max="3" width="19.83203125" style="4" customWidth="1"/>
    <col min="4" max="4" width="21.1640625" style="4" customWidth="1"/>
    <col min="5" max="5" width="9.83203125" style="4" customWidth="1"/>
    <col min="6" max="6" width="20.6640625" style="4" customWidth="1"/>
    <col min="7" max="7" width="21.6640625" style="4" customWidth="1"/>
    <col min="8" max="8" width="13.83203125" style="4" customWidth="1"/>
    <col min="10" max="10" width="29.6640625" customWidth="1"/>
    <col min="11" max="11" width="18.6640625" customWidth="1"/>
    <col min="12" max="13" width="16.83203125" customWidth="1"/>
    <col min="19" max="19" width="10.83203125" customWidth="1"/>
  </cols>
  <sheetData>
    <row r="1" spans="2:15" ht="19" x14ac:dyDescent="0.25">
      <c r="B1" s="43" t="s">
        <v>80</v>
      </c>
      <c r="C1" s="43"/>
      <c r="D1" s="2" t="s">
        <v>107</v>
      </c>
    </row>
    <row r="2" spans="2:15" ht="19" x14ac:dyDescent="0.25">
      <c r="B2" s="43"/>
      <c r="C2" s="43"/>
    </row>
    <row r="3" spans="2:15" x14ac:dyDescent="0.2">
      <c r="B3" s="2" t="s">
        <v>79</v>
      </c>
      <c r="C3" s="2"/>
      <c r="J3" s="1" t="s">
        <v>119</v>
      </c>
      <c r="K3" s="1"/>
    </row>
    <row r="4" spans="2:15" ht="17" thickBot="1" x14ac:dyDescent="0.25"/>
    <row r="5" spans="2:15" s="20" customFormat="1" ht="58" thickBot="1" x14ac:dyDescent="0.25">
      <c r="B5" s="38" t="s">
        <v>31</v>
      </c>
      <c r="C5" s="87" t="s">
        <v>100</v>
      </c>
      <c r="D5" s="87" t="s">
        <v>111</v>
      </c>
      <c r="E5" s="87" t="s">
        <v>27</v>
      </c>
      <c r="F5" s="87" t="s">
        <v>104</v>
      </c>
      <c r="G5" s="87" t="s">
        <v>110</v>
      </c>
      <c r="H5" s="39" t="s">
        <v>26</v>
      </c>
      <c r="J5" s="135"/>
      <c r="K5" s="136" t="s">
        <v>32</v>
      </c>
      <c r="L5" s="136" t="s">
        <v>33</v>
      </c>
      <c r="M5" s="137" t="s">
        <v>120</v>
      </c>
      <c r="O5" s="20" t="s">
        <v>112</v>
      </c>
    </row>
    <row r="6" spans="2:15" ht="33" thickBot="1" x14ac:dyDescent="0.25">
      <c r="B6" s="38" t="s">
        <v>31</v>
      </c>
      <c r="C6" s="87" t="s">
        <v>100</v>
      </c>
      <c r="D6" s="87" t="s">
        <v>111</v>
      </c>
      <c r="E6" s="87" t="s">
        <v>27</v>
      </c>
      <c r="F6" s="87" t="s">
        <v>32</v>
      </c>
      <c r="G6" s="87" t="s">
        <v>33</v>
      </c>
      <c r="H6" s="39" t="s">
        <v>120</v>
      </c>
      <c r="J6" s="133"/>
      <c r="K6" s="132" t="s">
        <v>105</v>
      </c>
      <c r="L6" s="132" t="s">
        <v>105</v>
      </c>
      <c r="M6" s="134"/>
    </row>
    <row r="7" spans="2:15" x14ac:dyDescent="0.2">
      <c r="B7" s="107">
        <v>2019</v>
      </c>
      <c r="C7" s="127">
        <f>'BCUC-LLF'!AA7</f>
        <v>4957.8284423160003</v>
      </c>
      <c r="D7" s="138">
        <f>'BCH-LLF'!AA7</f>
        <v>4777.8284423160003</v>
      </c>
      <c r="E7" s="108">
        <f>'BCH-SiteC'!O7</f>
        <v>5899.7333333333336</v>
      </c>
      <c r="F7" s="114">
        <f>C7</f>
        <v>4957.8284423160003</v>
      </c>
      <c r="G7" s="114">
        <f>D7</f>
        <v>4777.8284423160003</v>
      </c>
      <c r="H7" s="115">
        <f>E7</f>
        <v>5899.7333333333336</v>
      </c>
      <c r="J7" s="17" t="s">
        <v>18</v>
      </c>
      <c r="K7" s="130">
        <f>'BCUC-LLF'!I10</f>
        <v>5156</v>
      </c>
      <c r="L7" s="31">
        <f>'BCH-LLF'!I17</f>
        <v>23434.817999999999</v>
      </c>
      <c r="M7" s="15">
        <f>'BCH-SiteC'!H8*M46</f>
        <v>35398.400000000001</v>
      </c>
    </row>
    <row r="8" spans="2:15" x14ac:dyDescent="0.2">
      <c r="B8" s="11">
        <f t="shared" ref="B8:B71" si="0">B7+1</f>
        <v>2020</v>
      </c>
      <c r="C8" s="26">
        <f>'BCUC-LLF'!AA8</f>
        <v>7087.8284423160003</v>
      </c>
      <c r="D8" s="8">
        <f>'BCH-LLF'!AA8</f>
        <v>4777.8284423160003</v>
      </c>
      <c r="E8" s="8">
        <f>'BCH-SiteC'!O8</f>
        <v>5899.7333333333336</v>
      </c>
      <c r="F8" s="116">
        <f t="shared" ref="F8:F39" si="1">F7+C8</f>
        <v>12045.656884632001</v>
      </c>
      <c r="G8" s="116">
        <f t="shared" ref="G8:G39" si="2">G7+D8</f>
        <v>9555.6568846320006</v>
      </c>
      <c r="H8" s="117">
        <f t="shared" ref="H8:H39" si="3">H7+E8</f>
        <v>11799.466666666667</v>
      </c>
      <c r="J8" s="14" t="s">
        <v>17</v>
      </c>
      <c r="K8" s="131">
        <f>'BCUC-LLF'!M10</f>
        <v>172</v>
      </c>
      <c r="L8" s="32">
        <f>'BCH-LLF'!M17</f>
        <v>603.96600000000001</v>
      </c>
      <c r="M8" s="12">
        <f>'BCH-SiteC'!L8</f>
        <v>74</v>
      </c>
    </row>
    <row r="9" spans="2:15" x14ac:dyDescent="0.2">
      <c r="B9" s="11">
        <f t="shared" si="0"/>
        <v>2021</v>
      </c>
      <c r="C9" s="26">
        <f>'BCUC-LLF'!AA9</f>
        <v>2804</v>
      </c>
      <c r="D9" s="8">
        <f>'BCH-LLF'!AA9</f>
        <v>1375.7636</v>
      </c>
      <c r="E9" s="8">
        <f>'BCH-SiteC'!O9</f>
        <v>5899.7333333333336</v>
      </c>
      <c r="F9" s="116">
        <f t="shared" si="1"/>
        <v>14849.656884632001</v>
      </c>
      <c r="G9" s="116">
        <f t="shared" si="2"/>
        <v>10931.420484632001</v>
      </c>
      <c r="H9" s="117">
        <f t="shared" si="3"/>
        <v>17699.2</v>
      </c>
      <c r="J9" s="14" t="s">
        <v>118</v>
      </c>
      <c r="K9" s="131">
        <f>'BCUC-LLF'!R83</f>
        <v>2415.7894736842104</v>
      </c>
      <c r="L9" s="32">
        <v>0</v>
      </c>
      <c r="M9" s="12">
        <v>0</v>
      </c>
    </row>
    <row r="10" spans="2:15" x14ac:dyDescent="0.2">
      <c r="B10" s="11">
        <f t="shared" si="0"/>
        <v>2022</v>
      </c>
      <c r="C10" s="26">
        <f>'BCUC-LLF'!AA10</f>
        <v>3194</v>
      </c>
      <c r="D10" s="8">
        <f>'BCH-LLF'!AA10</f>
        <v>1375.7636</v>
      </c>
      <c r="E10" s="8">
        <f>'BCH-SiteC'!O10</f>
        <v>5899.7333333333336</v>
      </c>
      <c r="F10" s="116">
        <f t="shared" si="1"/>
        <v>18043.656884632001</v>
      </c>
      <c r="G10" s="116">
        <f t="shared" si="2"/>
        <v>12307.184084632001</v>
      </c>
      <c r="H10" s="117">
        <f t="shared" si="3"/>
        <v>23598.933333333334</v>
      </c>
      <c r="J10" s="14" t="s">
        <v>29</v>
      </c>
      <c r="K10" s="131">
        <f>'BCUC-LLF'!I19</f>
        <v>9555.6568846320006</v>
      </c>
      <c r="L10" s="32">
        <f>'BCH-LLF'!I26</f>
        <v>9555.6568846320006</v>
      </c>
      <c r="M10" s="12">
        <v>0</v>
      </c>
    </row>
    <row r="11" spans="2:15" x14ac:dyDescent="0.2">
      <c r="B11" s="11">
        <f t="shared" si="0"/>
        <v>2023</v>
      </c>
      <c r="C11" s="26">
        <f>'BCUC-LLF'!AA11</f>
        <v>3254</v>
      </c>
      <c r="D11" s="8">
        <f>'BCH-LLF'!AA11</f>
        <v>1375.7636</v>
      </c>
      <c r="E11" s="8">
        <f>'BCH-SiteC'!O11</f>
        <v>5899.7333333333336</v>
      </c>
      <c r="F11" s="116">
        <f t="shared" si="1"/>
        <v>21297.656884632001</v>
      </c>
      <c r="G11" s="116">
        <f t="shared" si="2"/>
        <v>13682.947684632001</v>
      </c>
      <c r="H11" s="117">
        <f t="shared" si="3"/>
        <v>29498.666666666668</v>
      </c>
      <c r="J11" s="14" t="s">
        <v>30</v>
      </c>
      <c r="K11" s="131">
        <f>'BCUC-LLF'!M19</f>
        <v>74</v>
      </c>
      <c r="L11" s="32">
        <f>'BCH-LLF'!M26</f>
        <v>74</v>
      </c>
      <c r="M11" s="12">
        <v>0</v>
      </c>
    </row>
    <row r="12" spans="2:15" x14ac:dyDescent="0.2">
      <c r="B12" s="82">
        <f t="shared" si="0"/>
        <v>2024</v>
      </c>
      <c r="C12" s="128">
        <f>'BCUC-LLF'!AA12</f>
        <v>3314</v>
      </c>
      <c r="D12" s="80">
        <f>'BCH-LLF'!AA12</f>
        <v>1375.7636</v>
      </c>
      <c r="E12" s="80">
        <f>'BCH-SiteC'!O12</f>
        <v>5899.7333333333336</v>
      </c>
      <c r="F12" s="118">
        <f t="shared" si="1"/>
        <v>24611.656884632001</v>
      </c>
      <c r="G12" s="118">
        <f t="shared" si="2"/>
        <v>15058.711284632001</v>
      </c>
      <c r="H12" s="119">
        <f t="shared" si="3"/>
        <v>35398.400000000001</v>
      </c>
      <c r="J12" s="14" t="s">
        <v>113</v>
      </c>
      <c r="K12" s="13">
        <f>F12</f>
        <v>24611.656884632001</v>
      </c>
      <c r="L12" s="32">
        <f>G12</f>
        <v>15058.711284632001</v>
      </c>
      <c r="M12" s="12">
        <f>H12</f>
        <v>35398.400000000001</v>
      </c>
      <c r="O12" s="139">
        <f>K12/M12</f>
        <v>0.69527596966619964</v>
      </c>
    </row>
    <row r="13" spans="2:15" s="9" customFormat="1" x14ac:dyDescent="0.2">
      <c r="B13" s="21">
        <f t="shared" si="0"/>
        <v>2025</v>
      </c>
      <c r="C13" s="28">
        <f>'BCUC-LLF'!AA13</f>
        <v>3494</v>
      </c>
      <c r="D13" s="22">
        <f>'BCH-LLF'!AA13</f>
        <v>1375.7636</v>
      </c>
      <c r="E13" s="22">
        <f>'BCH-SiteC'!O13</f>
        <v>74</v>
      </c>
      <c r="F13" s="120">
        <f t="shared" si="1"/>
        <v>28105.656884632001</v>
      </c>
      <c r="G13" s="120">
        <f t="shared" si="2"/>
        <v>16434.474884632</v>
      </c>
      <c r="H13" s="121">
        <f t="shared" si="3"/>
        <v>35472.400000000001</v>
      </c>
      <c r="J13" s="14" t="s">
        <v>114</v>
      </c>
      <c r="K13" s="13">
        <f>F18</f>
        <v>43835.656884632001</v>
      </c>
      <c r="L13" s="32">
        <f>G18</f>
        <v>17284.304884632002</v>
      </c>
      <c r="M13" s="12">
        <f>H18</f>
        <v>35842.400000000001</v>
      </c>
      <c r="O13" s="139">
        <f>K13/M13</f>
        <v>1.2230112069680601</v>
      </c>
    </row>
    <row r="14" spans="2:15" x14ac:dyDescent="0.2">
      <c r="B14" s="11">
        <f t="shared" si="0"/>
        <v>2026</v>
      </c>
      <c r="C14" s="26">
        <f>'BCUC-LLF'!AA14</f>
        <v>3764</v>
      </c>
      <c r="D14" s="8">
        <f>'BCH-LLF'!AA14</f>
        <v>107.96600000000001</v>
      </c>
      <c r="E14" s="8">
        <f>'BCH-SiteC'!O14</f>
        <v>74</v>
      </c>
      <c r="F14" s="116">
        <f t="shared" si="1"/>
        <v>31869.656884632001</v>
      </c>
      <c r="G14" s="116">
        <f t="shared" si="2"/>
        <v>16542.440884632</v>
      </c>
      <c r="H14" s="117">
        <f t="shared" si="3"/>
        <v>35546.400000000001</v>
      </c>
      <c r="J14" s="14" t="s">
        <v>115</v>
      </c>
      <c r="K14" s="13">
        <f>F42</f>
        <v>105617.65688463199</v>
      </c>
      <c r="L14" s="32">
        <f>G42</f>
        <v>43421.488884632017</v>
      </c>
      <c r="M14" s="12">
        <f>H42</f>
        <v>37618.400000000001</v>
      </c>
      <c r="O14" s="139">
        <f>K14/M14</f>
        <v>2.8076063012948977</v>
      </c>
    </row>
    <row r="15" spans="2:15" ht="17" thickBot="1" x14ac:dyDescent="0.25">
      <c r="B15" s="11">
        <f t="shared" si="0"/>
        <v>2027</v>
      </c>
      <c r="C15" s="26">
        <f>'BCUC-LLF'!AA15</f>
        <v>3734</v>
      </c>
      <c r="D15" s="8">
        <f>'BCH-LLF'!AA15</f>
        <v>107.96600000000001</v>
      </c>
      <c r="E15" s="8">
        <f>'BCH-SiteC'!O15</f>
        <v>74</v>
      </c>
      <c r="F15" s="116">
        <f t="shared" si="1"/>
        <v>35603.656884632001</v>
      </c>
      <c r="G15" s="116">
        <f t="shared" si="2"/>
        <v>16650.406884632001</v>
      </c>
      <c r="H15" s="117">
        <f t="shared" si="3"/>
        <v>35620.400000000001</v>
      </c>
      <c r="J15" s="23" t="s">
        <v>116</v>
      </c>
      <c r="K15" s="24">
        <f>F82</f>
        <v>208497.65688463199</v>
      </c>
      <c r="L15" s="33">
        <f>G82</f>
        <v>67580.128884632024</v>
      </c>
      <c r="M15" s="25">
        <f>H82</f>
        <v>40578.400000000001</v>
      </c>
      <c r="O15" s="139">
        <f>K15/M15</f>
        <v>5.1381438618731146</v>
      </c>
    </row>
    <row r="16" spans="2:15" x14ac:dyDescent="0.2">
      <c r="B16" s="11">
        <f t="shared" si="0"/>
        <v>2028</v>
      </c>
      <c r="C16" s="26">
        <f>'BCUC-LLF'!AA16</f>
        <v>2984</v>
      </c>
      <c r="D16" s="8">
        <f>'BCH-LLF'!AA16</f>
        <v>107.96600000000001</v>
      </c>
      <c r="E16" s="8">
        <f>'BCH-SiteC'!O16</f>
        <v>74</v>
      </c>
      <c r="F16" s="116">
        <f t="shared" si="1"/>
        <v>38587.656884632001</v>
      </c>
      <c r="G16" s="116">
        <f t="shared" si="2"/>
        <v>16758.372884632001</v>
      </c>
      <c r="H16" s="117">
        <f t="shared" si="3"/>
        <v>35694.400000000001</v>
      </c>
    </row>
    <row r="17" spans="2:15" x14ac:dyDescent="0.2">
      <c r="B17" s="11">
        <f t="shared" si="0"/>
        <v>2029</v>
      </c>
      <c r="C17" s="26">
        <f>'BCUC-LLF'!AA17</f>
        <v>2684</v>
      </c>
      <c r="D17" s="8">
        <f>'BCH-LLF'!AA17</f>
        <v>107.96600000000001</v>
      </c>
      <c r="E17" s="8">
        <f>'BCH-SiteC'!O17</f>
        <v>74</v>
      </c>
      <c r="F17" s="116">
        <f t="shared" si="1"/>
        <v>41271.656884632001</v>
      </c>
      <c r="G17" s="116">
        <f t="shared" si="2"/>
        <v>16866.338884632001</v>
      </c>
      <c r="H17" s="117">
        <f t="shared" si="3"/>
        <v>35768.400000000001</v>
      </c>
    </row>
    <row r="18" spans="2:15" x14ac:dyDescent="0.2">
      <c r="B18" s="82">
        <f t="shared" si="0"/>
        <v>2030</v>
      </c>
      <c r="C18" s="128">
        <f>'BCUC-LLF'!AA18</f>
        <v>2564</v>
      </c>
      <c r="D18" s="80">
        <f>'BCH-LLF'!AA18</f>
        <v>417.96600000000001</v>
      </c>
      <c r="E18" s="80">
        <f>'BCH-SiteC'!O18</f>
        <v>74</v>
      </c>
      <c r="F18" s="118">
        <f t="shared" si="1"/>
        <v>43835.656884632001</v>
      </c>
      <c r="G18" s="118">
        <f t="shared" si="2"/>
        <v>17284.304884632002</v>
      </c>
      <c r="H18" s="119">
        <f t="shared" si="3"/>
        <v>35842.400000000001</v>
      </c>
      <c r="J18" s="1" t="s">
        <v>127</v>
      </c>
      <c r="K18" s="1"/>
    </row>
    <row r="19" spans="2:15" x14ac:dyDescent="0.2">
      <c r="B19" s="21">
        <f t="shared" si="0"/>
        <v>2031</v>
      </c>
      <c r="C19" s="28">
        <f>'BCUC-LLF'!AA19</f>
        <v>2460</v>
      </c>
      <c r="D19" s="22">
        <f>'BCH-LLF'!AA19</f>
        <v>343.96600000000001</v>
      </c>
      <c r="E19" s="22">
        <f>'BCH-SiteC'!O19</f>
        <v>74</v>
      </c>
      <c r="F19" s="120">
        <f t="shared" si="1"/>
        <v>46295.656884632001</v>
      </c>
      <c r="G19" s="120">
        <f t="shared" si="2"/>
        <v>17628.270884632002</v>
      </c>
      <c r="H19" s="121">
        <f t="shared" si="3"/>
        <v>35916.400000000001</v>
      </c>
      <c r="J19" s="1"/>
      <c r="K19" s="1"/>
    </row>
    <row r="20" spans="2:15" x14ac:dyDescent="0.2">
      <c r="B20" s="11">
        <f t="shared" si="0"/>
        <v>2032</v>
      </c>
      <c r="C20" s="26">
        <f>'BCUC-LLF'!AA20</f>
        <v>2520</v>
      </c>
      <c r="D20" s="8">
        <f>'BCH-LLF'!AA20</f>
        <v>1044.566</v>
      </c>
      <c r="E20" s="8">
        <f>'BCH-SiteC'!O20</f>
        <v>74</v>
      </c>
      <c r="F20" s="116">
        <f t="shared" si="1"/>
        <v>48815.656884632001</v>
      </c>
      <c r="G20" s="116">
        <f t="shared" si="2"/>
        <v>18672.836884632001</v>
      </c>
      <c r="H20" s="117">
        <f t="shared" si="3"/>
        <v>35990.400000000001</v>
      </c>
    </row>
    <row r="21" spans="2:15" x14ac:dyDescent="0.2">
      <c r="B21" s="11">
        <f t="shared" si="0"/>
        <v>2033</v>
      </c>
      <c r="C21" s="26">
        <f>'BCUC-LLF'!AA21</f>
        <v>2190</v>
      </c>
      <c r="D21" s="8">
        <f>'BCH-LLF'!AA21</f>
        <v>1387.566</v>
      </c>
      <c r="E21" s="8">
        <f>'BCH-SiteC'!O21</f>
        <v>74</v>
      </c>
      <c r="F21" s="116">
        <f t="shared" si="1"/>
        <v>51005.656884632001</v>
      </c>
      <c r="G21" s="116">
        <f t="shared" si="2"/>
        <v>20060.402884632</v>
      </c>
      <c r="H21" s="117">
        <f t="shared" si="3"/>
        <v>36064.400000000001</v>
      </c>
    </row>
    <row r="22" spans="2:15" x14ac:dyDescent="0.2">
      <c r="B22" s="11">
        <f t="shared" si="0"/>
        <v>2034</v>
      </c>
      <c r="C22" s="26">
        <f>'BCUC-LLF'!AA22</f>
        <v>2050</v>
      </c>
      <c r="D22" s="8">
        <f>'BCH-LLF'!AA22</f>
        <v>2141.366</v>
      </c>
      <c r="E22" s="8">
        <f>'BCH-SiteC'!O22</f>
        <v>74</v>
      </c>
      <c r="F22" s="116">
        <f t="shared" si="1"/>
        <v>53055.656884632001</v>
      </c>
      <c r="G22" s="116">
        <f t="shared" si="2"/>
        <v>22201.768884632002</v>
      </c>
      <c r="H22" s="117">
        <f t="shared" si="3"/>
        <v>36138.400000000001</v>
      </c>
      <c r="O22" s="9"/>
    </row>
    <row r="23" spans="2:15" s="9" customFormat="1" x14ac:dyDescent="0.2">
      <c r="B23" s="21">
        <f t="shared" si="0"/>
        <v>2035</v>
      </c>
      <c r="C23" s="28">
        <f>'BCUC-LLF'!AA23</f>
        <v>2123</v>
      </c>
      <c r="D23" s="22">
        <f>'BCH-LLF'!AA23</f>
        <v>1883.366</v>
      </c>
      <c r="E23" s="8">
        <f>'BCH-SiteC'!O23</f>
        <v>74</v>
      </c>
      <c r="F23" s="116">
        <f t="shared" si="1"/>
        <v>55178.656884632001</v>
      </c>
      <c r="G23" s="116">
        <f t="shared" si="2"/>
        <v>24085.134884632003</v>
      </c>
      <c r="H23" s="117">
        <f t="shared" si="3"/>
        <v>36212.400000000001</v>
      </c>
      <c r="J23"/>
      <c r="K23"/>
      <c r="L23"/>
      <c r="M23"/>
      <c r="O23"/>
    </row>
    <row r="24" spans="2:15" x14ac:dyDescent="0.2">
      <c r="B24" s="11">
        <f t="shared" si="0"/>
        <v>2036</v>
      </c>
      <c r="C24" s="26">
        <f>'BCUC-LLF'!AA24</f>
        <v>2801.2</v>
      </c>
      <c r="D24" s="8">
        <f>'BCH-LLF'!AA24</f>
        <v>2215.1660000000002</v>
      </c>
      <c r="E24" s="8">
        <f>'BCH-SiteC'!O24</f>
        <v>74</v>
      </c>
      <c r="F24" s="116">
        <f t="shared" si="1"/>
        <v>57979.856884631998</v>
      </c>
      <c r="G24" s="116">
        <f t="shared" si="2"/>
        <v>26300.300884632004</v>
      </c>
      <c r="H24" s="117">
        <f t="shared" si="3"/>
        <v>36286.400000000001</v>
      </c>
    </row>
    <row r="25" spans="2:15" x14ac:dyDescent="0.2">
      <c r="B25" s="11">
        <f t="shared" si="0"/>
        <v>2037</v>
      </c>
      <c r="C25" s="26">
        <f>'BCUC-LLF'!AA25</f>
        <v>2801.2</v>
      </c>
      <c r="D25" s="8">
        <f>'BCH-LLF'!AA25</f>
        <v>1637.566</v>
      </c>
      <c r="E25" s="8">
        <f>'BCH-SiteC'!O25</f>
        <v>74</v>
      </c>
      <c r="F25" s="116">
        <f t="shared" si="1"/>
        <v>60781.056884631995</v>
      </c>
      <c r="G25" s="116">
        <f t="shared" si="2"/>
        <v>27937.866884632003</v>
      </c>
      <c r="H25" s="117">
        <f t="shared" si="3"/>
        <v>36360.400000000001</v>
      </c>
      <c r="J25" s="9"/>
      <c r="K25" s="9"/>
      <c r="L25" s="9"/>
      <c r="M25" s="9"/>
    </row>
    <row r="26" spans="2:15" x14ac:dyDescent="0.2">
      <c r="B26" s="11">
        <f t="shared" si="0"/>
        <v>2038</v>
      </c>
      <c r="C26" s="26">
        <f>'BCUC-LLF'!AA26</f>
        <v>2891.2</v>
      </c>
      <c r="D26" s="8">
        <f>'BCH-LLF'!AA26</f>
        <v>1973.1660000000002</v>
      </c>
      <c r="E26" s="8">
        <f>'BCH-SiteC'!O26</f>
        <v>74</v>
      </c>
      <c r="F26" s="116">
        <f t="shared" si="1"/>
        <v>63672.256884631992</v>
      </c>
      <c r="G26" s="116">
        <f t="shared" si="2"/>
        <v>29911.032884632004</v>
      </c>
      <c r="H26" s="117">
        <f t="shared" si="3"/>
        <v>36434.400000000001</v>
      </c>
    </row>
    <row r="27" spans="2:15" x14ac:dyDescent="0.2">
      <c r="B27" s="11">
        <f t="shared" si="0"/>
        <v>2039</v>
      </c>
      <c r="C27" s="26">
        <f>'BCUC-LLF'!AA27</f>
        <v>3023.2</v>
      </c>
      <c r="D27" s="8">
        <f>'BCH-LLF'!AA27</f>
        <v>1328.366</v>
      </c>
      <c r="E27" s="8">
        <f>'BCH-SiteC'!O27</f>
        <v>74</v>
      </c>
      <c r="F27" s="116">
        <f t="shared" si="1"/>
        <v>66695.456884631989</v>
      </c>
      <c r="G27" s="116">
        <f t="shared" si="2"/>
        <v>31239.398884632006</v>
      </c>
      <c r="H27" s="117">
        <f t="shared" si="3"/>
        <v>36508.400000000001</v>
      </c>
    </row>
    <row r="28" spans="2:15" x14ac:dyDescent="0.2">
      <c r="B28" s="11">
        <f t="shared" si="0"/>
        <v>2040</v>
      </c>
      <c r="C28" s="26">
        <f>'BCUC-LLF'!AA28</f>
        <v>2794.2</v>
      </c>
      <c r="D28" s="8">
        <f>'BCH-LLF'!AA28</f>
        <v>1649.7660000000001</v>
      </c>
      <c r="E28" s="8">
        <f>'BCH-SiteC'!O28</f>
        <v>74</v>
      </c>
      <c r="F28" s="116">
        <f t="shared" si="1"/>
        <v>69489.656884631986</v>
      </c>
      <c r="G28" s="116">
        <f t="shared" si="2"/>
        <v>32889.164884632009</v>
      </c>
      <c r="H28" s="117">
        <f t="shared" si="3"/>
        <v>36582.400000000001</v>
      </c>
    </row>
    <row r="29" spans="2:15" x14ac:dyDescent="0.2">
      <c r="B29" s="11">
        <f t="shared" si="0"/>
        <v>2041</v>
      </c>
      <c r="C29" s="26">
        <f>'BCUC-LLF'!AA29</f>
        <v>2512</v>
      </c>
      <c r="D29" s="8">
        <f>'BCH-LLF'!AA29</f>
        <v>1380.9659999999999</v>
      </c>
      <c r="E29" s="8">
        <f>'BCH-SiteC'!O29</f>
        <v>74</v>
      </c>
      <c r="F29" s="116">
        <f t="shared" si="1"/>
        <v>72001.656884631986</v>
      </c>
      <c r="G29" s="116">
        <f t="shared" si="2"/>
        <v>34270.13088463201</v>
      </c>
      <c r="H29" s="117">
        <f t="shared" si="3"/>
        <v>36656.400000000001</v>
      </c>
    </row>
    <row r="30" spans="2:15" x14ac:dyDescent="0.2">
      <c r="B30" s="11">
        <f t="shared" si="0"/>
        <v>2042</v>
      </c>
      <c r="C30" s="26">
        <f>'BCUC-LLF'!AA30</f>
        <v>2542</v>
      </c>
      <c r="D30" s="8">
        <f>'BCH-LLF'!AA30</f>
        <v>1380.9659999999999</v>
      </c>
      <c r="E30" s="8">
        <f>'BCH-SiteC'!O30</f>
        <v>74</v>
      </c>
      <c r="F30" s="116">
        <f t="shared" si="1"/>
        <v>74543.656884631986</v>
      </c>
      <c r="G30" s="116">
        <f t="shared" si="2"/>
        <v>35651.09688463201</v>
      </c>
      <c r="H30" s="117">
        <f t="shared" si="3"/>
        <v>36730.400000000001</v>
      </c>
    </row>
    <row r="31" spans="2:15" x14ac:dyDescent="0.2">
      <c r="B31" s="11">
        <f t="shared" si="0"/>
        <v>2043</v>
      </c>
      <c r="C31" s="26">
        <f>'BCUC-LLF'!AA31</f>
        <v>2602</v>
      </c>
      <c r="D31" s="8">
        <f>'BCH-LLF'!AA31</f>
        <v>865.36599999999999</v>
      </c>
      <c r="E31" s="8">
        <f>'BCH-SiteC'!O31</f>
        <v>74</v>
      </c>
      <c r="F31" s="116">
        <f t="shared" si="1"/>
        <v>77145.656884631986</v>
      </c>
      <c r="G31" s="116">
        <f t="shared" si="2"/>
        <v>36516.462884632012</v>
      </c>
      <c r="H31" s="117">
        <f t="shared" si="3"/>
        <v>36804.400000000001</v>
      </c>
    </row>
    <row r="32" spans="2:15" x14ac:dyDescent="0.2">
      <c r="B32" s="11">
        <f t="shared" si="0"/>
        <v>2044</v>
      </c>
      <c r="C32" s="26">
        <f>'BCUC-LLF'!AA32</f>
        <v>2632</v>
      </c>
      <c r="D32" s="8">
        <f>'BCH-LLF'!AA32</f>
        <v>865.36599999999999</v>
      </c>
      <c r="E32" s="8">
        <f>'BCH-SiteC'!O32</f>
        <v>74</v>
      </c>
      <c r="F32" s="116">
        <f t="shared" si="1"/>
        <v>79777.656884631986</v>
      </c>
      <c r="G32" s="116">
        <f t="shared" si="2"/>
        <v>37381.828884632014</v>
      </c>
      <c r="H32" s="117">
        <f t="shared" si="3"/>
        <v>36878.400000000001</v>
      </c>
    </row>
    <row r="33" spans="2:15" x14ac:dyDescent="0.2">
      <c r="B33" s="11">
        <f t="shared" si="0"/>
        <v>2045</v>
      </c>
      <c r="C33" s="26">
        <f>'BCUC-LLF'!AA33</f>
        <v>2662</v>
      </c>
      <c r="D33" s="8">
        <f>'BCH-LLF'!AA33</f>
        <v>603.96600000000001</v>
      </c>
      <c r="E33" s="8">
        <f>'BCH-SiteC'!O33</f>
        <v>74</v>
      </c>
      <c r="F33" s="116">
        <f t="shared" si="1"/>
        <v>82439.656884631986</v>
      </c>
      <c r="G33" s="116">
        <f t="shared" si="2"/>
        <v>37985.794884632014</v>
      </c>
      <c r="H33" s="117">
        <f t="shared" si="3"/>
        <v>36952.400000000001</v>
      </c>
    </row>
    <row r="34" spans="2:15" x14ac:dyDescent="0.2">
      <c r="B34" s="11">
        <f t="shared" si="0"/>
        <v>2046</v>
      </c>
      <c r="C34" s="26">
        <f>'BCUC-LLF'!AA34</f>
        <v>2602</v>
      </c>
      <c r="D34" s="8">
        <f>'BCH-LLF'!AA34</f>
        <v>603.96600000000001</v>
      </c>
      <c r="E34" s="8">
        <f>'BCH-SiteC'!O34</f>
        <v>74</v>
      </c>
      <c r="F34" s="116">
        <f t="shared" si="1"/>
        <v>85041.656884631986</v>
      </c>
      <c r="G34" s="116">
        <f t="shared" si="2"/>
        <v>38589.760884632014</v>
      </c>
      <c r="H34" s="117">
        <f t="shared" si="3"/>
        <v>37026.400000000001</v>
      </c>
    </row>
    <row r="35" spans="2:15" x14ac:dyDescent="0.2">
      <c r="B35" s="11">
        <f t="shared" si="0"/>
        <v>2047</v>
      </c>
      <c r="C35" s="26">
        <f>'BCUC-LLF'!AA35</f>
        <v>2572</v>
      </c>
      <c r="D35" s="8">
        <f>'BCH-LLF'!AA35</f>
        <v>603.96600000000001</v>
      </c>
      <c r="E35" s="8">
        <f>'BCH-SiteC'!O35</f>
        <v>74</v>
      </c>
      <c r="F35" s="116">
        <f t="shared" si="1"/>
        <v>87613.656884631986</v>
      </c>
      <c r="G35" s="116">
        <f t="shared" si="2"/>
        <v>39193.726884632015</v>
      </c>
      <c r="H35" s="117">
        <f t="shared" si="3"/>
        <v>37100.400000000001</v>
      </c>
    </row>
    <row r="36" spans="2:15" x14ac:dyDescent="0.2">
      <c r="B36" s="11">
        <f t="shared" si="0"/>
        <v>2048</v>
      </c>
      <c r="C36" s="26">
        <f>'BCUC-LLF'!AA36</f>
        <v>2572</v>
      </c>
      <c r="D36" s="8">
        <f>'BCH-LLF'!AA36</f>
        <v>603.96600000000001</v>
      </c>
      <c r="E36" s="8">
        <f>'BCH-SiteC'!O36</f>
        <v>74</v>
      </c>
      <c r="F36" s="116">
        <f t="shared" si="1"/>
        <v>90185.656884631986</v>
      </c>
      <c r="G36" s="116">
        <f t="shared" si="2"/>
        <v>39797.692884632015</v>
      </c>
      <c r="H36" s="117">
        <f t="shared" si="3"/>
        <v>37174.400000000001</v>
      </c>
    </row>
    <row r="37" spans="2:15" x14ac:dyDescent="0.2">
      <c r="B37" s="11">
        <f t="shared" si="0"/>
        <v>2049</v>
      </c>
      <c r="C37" s="26">
        <f>'BCUC-LLF'!AA37</f>
        <v>2572</v>
      </c>
      <c r="D37" s="8">
        <f>'BCH-LLF'!AA37</f>
        <v>603.96600000000001</v>
      </c>
      <c r="E37" s="8">
        <f>'BCH-SiteC'!O37</f>
        <v>74</v>
      </c>
      <c r="F37" s="116">
        <f t="shared" si="1"/>
        <v>92757.656884631986</v>
      </c>
      <c r="G37" s="116">
        <f t="shared" si="2"/>
        <v>40401.658884632016</v>
      </c>
      <c r="H37" s="117">
        <f t="shared" si="3"/>
        <v>37248.400000000001</v>
      </c>
    </row>
    <row r="38" spans="2:15" x14ac:dyDescent="0.2">
      <c r="B38" s="11">
        <f t="shared" si="0"/>
        <v>2050</v>
      </c>
      <c r="C38" s="26">
        <f>'BCUC-LLF'!AA38</f>
        <v>2572</v>
      </c>
      <c r="D38" s="8">
        <f>'BCH-LLF'!AA38</f>
        <v>603.96600000000001</v>
      </c>
      <c r="E38" s="8">
        <f>'BCH-SiteC'!O38</f>
        <v>74</v>
      </c>
      <c r="F38" s="116">
        <f t="shared" si="1"/>
        <v>95329.656884631986</v>
      </c>
      <c r="G38" s="116">
        <f t="shared" si="2"/>
        <v>41005.624884632016</v>
      </c>
      <c r="H38" s="117">
        <f t="shared" si="3"/>
        <v>37322.400000000001</v>
      </c>
    </row>
    <row r="39" spans="2:15" x14ac:dyDescent="0.2">
      <c r="B39" s="11">
        <f t="shared" si="0"/>
        <v>2051</v>
      </c>
      <c r="C39" s="26">
        <f>'BCUC-LLF'!AA39</f>
        <v>2572</v>
      </c>
      <c r="D39" s="8">
        <f>'BCH-LLF'!AA39</f>
        <v>603.96600000000001</v>
      </c>
      <c r="E39" s="8">
        <f>'BCH-SiteC'!O39</f>
        <v>74</v>
      </c>
      <c r="F39" s="116">
        <f t="shared" si="1"/>
        <v>97901.656884631986</v>
      </c>
      <c r="G39" s="116">
        <f t="shared" si="2"/>
        <v>41609.590884632016</v>
      </c>
      <c r="H39" s="117">
        <f t="shared" si="3"/>
        <v>37396.400000000001</v>
      </c>
    </row>
    <row r="40" spans="2:15" x14ac:dyDescent="0.2">
      <c r="B40" s="11">
        <f t="shared" si="0"/>
        <v>2052</v>
      </c>
      <c r="C40" s="26">
        <f>'BCUC-LLF'!AA40</f>
        <v>2572</v>
      </c>
      <c r="D40" s="8">
        <f>'BCH-LLF'!AA40</f>
        <v>603.96600000000001</v>
      </c>
      <c r="E40" s="8">
        <f>'BCH-SiteC'!O40</f>
        <v>74</v>
      </c>
      <c r="F40" s="116">
        <f t="shared" ref="F40:F71" si="4">F39+C40</f>
        <v>100473.65688463199</v>
      </c>
      <c r="G40" s="116">
        <f t="shared" ref="G40:G71" si="5">G39+D40</f>
        <v>42213.556884632017</v>
      </c>
      <c r="H40" s="117">
        <f t="shared" ref="H40:H71" si="6">H39+E40</f>
        <v>37470.400000000001</v>
      </c>
    </row>
    <row r="41" spans="2:15" x14ac:dyDescent="0.2">
      <c r="B41" s="11">
        <f t="shared" si="0"/>
        <v>2053</v>
      </c>
      <c r="C41" s="26">
        <f>'BCUC-LLF'!AA41</f>
        <v>2572</v>
      </c>
      <c r="D41" s="8">
        <f>'BCH-LLF'!AA41</f>
        <v>603.96600000000001</v>
      </c>
      <c r="E41" s="8">
        <f>'BCH-SiteC'!O41</f>
        <v>74</v>
      </c>
      <c r="F41" s="116">
        <f t="shared" si="4"/>
        <v>103045.65688463199</v>
      </c>
      <c r="G41" s="116">
        <f t="shared" si="5"/>
        <v>42817.522884632017</v>
      </c>
      <c r="H41" s="117">
        <f t="shared" si="6"/>
        <v>37544.400000000001</v>
      </c>
    </row>
    <row r="42" spans="2:15" x14ac:dyDescent="0.2">
      <c r="B42" s="82">
        <f t="shared" si="0"/>
        <v>2054</v>
      </c>
      <c r="C42" s="128">
        <f>'BCUC-LLF'!AA42</f>
        <v>2572</v>
      </c>
      <c r="D42" s="80">
        <f>'BCH-LLF'!AA42</f>
        <v>603.96600000000001</v>
      </c>
      <c r="E42" s="80">
        <f>'BCH-SiteC'!O42</f>
        <v>74</v>
      </c>
      <c r="F42" s="118">
        <f t="shared" si="4"/>
        <v>105617.65688463199</v>
      </c>
      <c r="G42" s="118">
        <f t="shared" si="5"/>
        <v>43421.488884632017</v>
      </c>
      <c r="H42" s="119">
        <f t="shared" si="6"/>
        <v>37618.400000000001</v>
      </c>
      <c r="O42" s="9"/>
    </row>
    <row r="43" spans="2:15" s="9" customFormat="1" x14ac:dyDescent="0.2">
      <c r="B43" s="21">
        <f t="shared" si="0"/>
        <v>2055</v>
      </c>
      <c r="C43" s="28">
        <f>'BCUC-LLF'!AA43</f>
        <v>2572</v>
      </c>
      <c r="D43" s="22">
        <f>'BCH-LLF'!AA43</f>
        <v>603.96600000000001</v>
      </c>
      <c r="E43" s="22">
        <f>'BCH-SiteC'!O43</f>
        <v>74</v>
      </c>
      <c r="F43" s="120">
        <f t="shared" si="4"/>
        <v>108189.65688463199</v>
      </c>
      <c r="G43" s="120">
        <f t="shared" si="5"/>
        <v>44025.454884632018</v>
      </c>
      <c r="H43" s="121">
        <f t="shared" si="6"/>
        <v>37692.400000000001</v>
      </c>
      <c r="L43"/>
      <c r="M43"/>
      <c r="O43"/>
    </row>
    <row r="44" spans="2:15" x14ac:dyDescent="0.2">
      <c r="B44" s="11">
        <f t="shared" si="0"/>
        <v>2056</v>
      </c>
      <c r="C44" s="26">
        <f>'BCUC-LLF'!AA44</f>
        <v>2572</v>
      </c>
      <c r="D44" s="8">
        <f>'BCH-LLF'!AA44</f>
        <v>603.96600000000001</v>
      </c>
      <c r="E44" s="8">
        <f>'BCH-SiteC'!O44</f>
        <v>74</v>
      </c>
      <c r="F44" s="116">
        <f t="shared" si="4"/>
        <v>110761.65688463199</v>
      </c>
      <c r="G44" s="116">
        <f t="shared" si="5"/>
        <v>44629.420884632018</v>
      </c>
      <c r="H44" s="117">
        <f t="shared" si="6"/>
        <v>37766.400000000001</v>
      </c>
    </row>
    <row r="45" spans="2:15" x14ac:dyDescent="0.2">
      <c r="B45" s="11">
        <f t="shared" si="0"/>
        <v>2057</v>
      </c>
      <c r="C45" s="26">
        <f>'BCUC-LLF'!AA45</f>
        <v>2572</v>
      </c>
      <c r="D45" s="8">
        <f>'BCH-LLF'!AA45</f>
        <v>603.96600000000001</v>
      </c>
      <c r="E45" s="8">
        <f>'BCH-SiteC'!O45</f>
        <v>74</v>
      </c>
      <c r="F45" s="116">
        <f t="shared" si="4"/>
        <v>113333.65688463199</v>
      </c>
      <c r="G45" s="116">
        <f t="shared" si="5"/>
        <v>45233.386884632018</v>
      </c>
      <c r="H45" s="117">
        <f t="shared" si="6"/>
        <v>37840.400000000001</v>
      </c>
      <c r="J45" s="1" t="s">
        <v>117</v>
      </c>
    </row>
    <row r="46" spans="2:15" x14ac:dyDescent="0.2">
      <c r="B46" s="11">
        <f t="shared" si="0"/>
        <v>2058</v>
      </c>
      <c r="C46" s="26">
        <f>'BCUC-LLF'!AA46</f>
        <v>2572</v>
      </c>
      <c r="D46" s="8">
        <f>'BCH-LLF'!AA46</f>
        <v>603.96600000000001</v>
      </c>
      <c r="E46" s="8">
        <f>'BCH-SiteC'!O46</f>
        <v>74</v>
      </c>
      <c r="F46" s="116">
        <f t="shared" si="4"/>
        <v>115905.65688463199</v>
      </c>
      <c r="G46" s="116">
        <f t="shared" si="5"/>
        <v>45837.352884632019</v>
      </c>
      <c r="H46" s="117">
        <f t="shared" si="6"/>
        <v>37914.400000000001</v>
      </c>
      <c r="J46" s="7" t="s">
        <v>45</v>
      </c>
      <c r="M46">
        <v>0.8</v>
      </c>
    </row>
    <row r="47" spans="2:15" x14ac:dyDescent="0.2">
      <c r="B47" s="11">
        <f t="shared" si="0"/>
        <v>2059</v>
      </c>
      <c r="C47" s="26">
        <f>'BCUC-LLF'!AA47</f>
        <v>2572</v>
      </c>
      <c r="D47" s="8">
        <f>'BCH-LLF'!AA47</f>
        <v>603.96600000000001</v>
      </c>
      <c r="E47" s="8">
        <f>'BCH-SiteC'!O47</f>
        <v>74</v>
      </c>
      <c r="F47" s="116">
        <f t="shared" si="4"/>
        <v>118477.65688463199</v>
      </c>
      <c r="G47" s="116">
        <f t="shared" si="5"/>
        <v>46441.318884632019</v>
      </c>
      <c r="H47" s="117">
        <f t="shared" si="6"/>
        <v>37988.400000000001</v>
      </c>
    </row>
    <row r="48" spans="2:15" x14ac:dyDescent="0.2">
      <c r="B48" s="11">
        <f t="shared" si="0"/>
        <v>2060</v>
      </c>
      <c r="C48" s="26">
        <f>'BCUC-LLF'!AA48</f>
        <v>2572</v>
      </c>
      <c r="D48" s="8">
        <f>'BCH-LLF'!AA48</f>
        <v>603.96600000000001</v>
      </c>
      <c r="E48" s="8">
        <f>'BCH-SiteC'!O48</f>
        <v>74</v>
      </c>
      <c r="F48" s="116">
        <f t="shared" si="4"/>
        <v>121049.65688463199</v>
      </c>
      <c r="G48" s="116">
        <f t="shared" si="5"/>
        <v>47045.284884632019</v>
      </c>
      <c r="H48" s="117">
        <f t="shared" si="6"/>
        <v>38062.400000000001</v>
      </c>
    </row>
    <row r="49" spans="2:8" x14ac:dyDescent="0.2">
      <c r="B49" s="11">
        <f t="shared" si="0"/>
        <v>2061</v>
      </c>
      <c r="C49" s="26">
        <f>'BCUC-LLF'!AA49</f>
        <v>2572</v>
      </c>
      <c r="D49" s="8">
        <f>'BCH-LLF'!AA49</f>
        <v>603.96600000000001</v>
      </c>
      <c r="E49" s="8">
        <f>'BCH-SiteC'!O49</f>
        <v>74</v>
      </c>
      <c r="F49" s="116">
        <f t="shared" si="4"/>
        <v>123621.65688463199</v>
      </c>
      <c r="G49" s="116">
        <f t="shared" si="5"/>
        <v>47649.25088463202</v>
      </c>
      <c r="H49" s="117">
        <f t="shared" si="6"/>
        <v>38136.400000000001</v>
      </c>
    </row>
    <row r="50" spans="2:8" x14ac:dyDescent="0.2">
      <c r="B50" s="11">
        <f t="shared" si="0"/>
        <v>2062</v>
      </c>
      <c r="C50" s="26">
        <f>'BCUC-LLF'!AA50</f>
        <v>2572</v>
      </c>
      <c r="D50" s="8">
        <f>'BCH-LLF'!AA50</f>
        <v>603.96600000000001</v>
      </c>
      <c r="E50" s="8">
        <f>'BCH-SiteC'!O50</f>
        <v>74</v>
      </c>
      <c r="F50" s="116">
        <f t="shared" si="4"/>
        <v>126193.65688463199</v>
      </c>
      <c r="G50" s="116">
        <f t="shared" si="5"/>
        <v>48253.21688463202</v>
      </c>
      <c r="H50" s="117">
        <f t="shared" si="6"/>
        <v>38210.400000000001</v>
      </c>
    </row>
    <row r="51" spans="2:8" x14ac:dyDescent="0.2">
      <c r="B51" s="11">
        <f t="shared" si="0"/>
        <v>2063</v>
      </c>
      <c r="C51" s="26">
        <f>'BCUC-LLF'!AA51</f>
        <v>2572</v>
      </c>
      <c r="D51" s="8">
        <f>'BCH-LLF'!AA51</f>
        <v>603.96600000000001</v>
      </c>
      <c r="E51" s="8">
        <f>'BCH-SiteC'!O51</f>
        <v>74</v>
      </c>
      <c r="F51" s="116">
        <f t="shared" si="4"/>
        <v>128765.65688463199</v>
      </c>
      <c r="G51" s="116">
        <f t="shared" si="5"/>
        <v>48857.18288463202</v>
      </c>
      <c r="H51" s="117">
        <f t="shared" si="6"/>
        <v>38284.400000000001</v>
      </c>
    </row>
    <row r="52" spans="2:8" x14ac:dyDescent="0.2">
      <c r="B52" s="11">
        <f t="shared" si="0"/>
        <v>2064</v>
      </c>
      <c r="C52" s="26">
        <f>'BCUC-LLF'!AA52</f>
        <v>2572</v>
      </c>
      <c r="D52" s="8">
        <f>'BCH-LLF'!AA52</f>
        <v>603.96600000000001</v>
      </c>
      <c r="E52" s="8">
        <f>'BCH-SiteC'!O52</f>
        <v>74</v>
      </c>
      <c r="F52" s="116">
        <f t="shared" si="4"/>
        <v>131337.65688463199</v>
      </c>
      <c r="G52" s="116">
        <f t="shared" si="5"/>
        <v>49461.148884632021</v>
      </c>
      <c r="H52" s="117">
        <f t="shared" si="6"/>
        <v>38358.400000000001</v>
      </c>
    </row>
    <row r="53" spans="2:8" x14ac:dyDescent="0.2">
      <c r="B53" s="11">
        <f t="shared" si="0"/>
        <v>2065</v>
      </c>
      <c r="C53" s="26">
        <f>'BCUC-LLF'!AA53</f>
        <v>2572</v>
      </c>
      <c r="D53" s="8">
        <f>'BCH-LLF'!AA53</f>
        <v>603.96600000000001</v>
      </c>
      <c r="E53" s="8">
        <f>'BCH-SiteC'!O53</f>
        <v>74</v>
      </c>
      <c r="F53" s="116">
        <f t="shared" si="4"/>
        <v>133909.65688463199</v>
      </c>
      <c r="G53" s="116">
        <f t="shared" si="5"/>
        <v>50065.114884632021</v>
      </c>
      <c r="H53" s="117">
        <f t="shared" si="6"/>
        <v>38432.400000000001</v>
      </c>
    </row>
    <row r="54" spans="2:8" x14ac:dyDescent="0.2">
      <c r="B54" s="11">
        <f t="shared" si="0"/>
        <v>2066</v>
      </c>
      <c r="C54" s="26">
        <f>'BCUC-LLF'!AA54</f>
        <v>2572</v>
      </c>
      <c r="D54" s="8">
        <f>'BCH-LLF'!AA54</f>
        <v>603.96600000000001</v>
      </c>
      <c r="E54" s="8">
        <f>'BCH-SiteC'!O54</f>
        <v>74</v>
      </c>
      <c r="F54" s="116">
        <f t="shared" si="4"/>
        <v>136481.65688463199</v>
      </c>
      <c r="G54" s="116">
        <f t="shared" si="5"/>
        <v>50669.080884632021</v>
      </c>
      <c r="H54" s="117">
        <f t="shared" si="6"/>
        <v>38506.400000000001</v>
      </c>
    </row>
    <row r="55" spans="2:8" x14ac:dyDescent="0.2">
      <c r="B55" s="11">
        <f t="shared" si="0"/>
        <v>2067</v>
      </c>
      <c r="C55" s="26">
        <f>'BCUC-LLF'!AA55</f>
        <v>2572</v>
      </c>
      <c r="D55" s="8">
        <f>'BCH-LLF'!AA55</f>
        <v>603.96600000000001</v>
      </c>
      <c r="E55" s="8">
        <f>'BCH-SiteC'!O55</f>
        <v>74</v>
      </c>
      <c r="F55" s="116">
        <f t="shared" si="4"/>
        <v>139053.65688463199</v>
      </c>
      <c r="G55" s="116">
        <f t="shared" si="5"/>
        <v>51273.046884632022</v>
      </c>
      <c r="H55" s="117">
        <f t="shared" si="6"/>
        <v>38580.400000000001</v>
      </c>
    </row>
    <row r="56" spans="2:8" x14ac:dyDescent="0.2">
      <c r="B56" s="11">
        <f t="shared" si="0"/>
        <v>2068</v>
      </c>
      <c r="C56" s="26">
        <f>'BCUC-LLF'!AA56</f>
        <v>2572</v>
      </c>
      <c r="D56" s="8">
        <f>'BCH-LLF'!AA56</f>
        <v>603.96600000000001</v>
      </c>
      <c r="E56" s="8">
        <f>'BCH-SiteC'!O56</f>
        <v>74</v>
      </c>
      <c r="F56" s="116">
        <f t="shared" si="4"/>
        <v>141625.65688463199</v>
      </c>
      <c r="G56" s="116">
        <f t="shared" si="5"/>
        <v>51877.012884632022</v>
      </c>
      <c r="H56" s="117">
        <f t="shared" si="6"/>
        <v>38654.400000000001</v>
      </c>
    </row>
    <row r="57" spans="2:8" x14ac:dyDescent="0.2">
      <c r="B57" s="11">
        <f t="shared" si="0"/>
        <v>2069</v>
      </c>
      <c r="C57" s="26">
        <f>'BCUC-LLF'!AA57</f>
        <v>2572</v>
      </c>
      <c r="D57" s="8">
        <f>'BCH-LLF'!AA57</f>
        <v>603.96600000000001</v>
      </c>
      <c r="E57" s="8">
        <f>'BCH-SiteC'!O57</f>
        <v>74</v>
      </c>
      <c r="F57" s="116">
        <f t="shared" si="4"/>
        <v>144197.65688463199</v>
      </c>
      <c r="G57" s="116">
        <f t="shared" si="5"/>
        <v>52480.978884632023</v>
      </c>
      <c r="H57" s="117">
        <f t="shared" si="6"/>
        <v>38728.400000000001</v>
      </c>
    </row>
    <row r="58" spans="2:8" x14ac:dyDescent="0.2">
      <c r="B58" s="11">
        <f t="shared" si="0"/>
        <v>2070</v>
      </c>
      <c r="C58" s="26">
        <f>'BCUC-LLF'!AA58</f>
        <v>2572</v>
      </c>
      <c r="D58" s="8">
        <f>'BCH-LLF'!AA58</f>
        <v>603.96600000000001</v>
      </c>
      <c r="E58" s="8">
        <f>'BCH-SiteC'!O58</f>
        <v>74</v>
      </c>
      <c r="F58" s="116">
        <f t="shared" si="4"/>
        <v>146769.65688463199</v>
      </c>
      <c r="G58" s="116">
        <f t="shared" si="5"/>
        <v>53084.944884632023</v>
      </c>
      <c r="H58" s="117">
        <f t="shared" si="6"/>
        <v>38802.400000000001</v>
      </c>
    </row>
    <row r="59" spans="2:8" x14ac:dyDescent="0.2">
      <c r="B59" s="11">
        <f t="shared" si="0"/>
        <v>2071</v>
      </c>
      <c r="C59" s="26">
        <f>'BCUC-LLF'!AA59</f>
        <v>2572</v>
      </c>
      <c r="D59" s="8">
        <f>'BCH-LLF'!AA59</f>
        <v>603.96600000000001</v>
      </c>
      <c r="E59" s="8">
        <f>'BCH-SiteC'!O59</f>
        <v>74</v>
      </c>
      <c r="F59" s="116">
        <f t="shared" si="4"/>
        <v>149341.65688463199</v>
      </c>
      <c r="G59" s="116">
        <f t="shared" si="5"/>
        <v>53688.910884632023</v>
      </c>
      <c r="H59" s="117">
        <f t="shared" si="6"/>
        <v>38876.400000000001</v>
      </c>
    </row>
    <row r="60" spans="2:8" x14ac:dyDescent="0.2">
      <c r="B60" s="11">
        <f t="shared" si="0"/>
        <v>2072</v>
      </c>
      <c r="C60" s="26">
        <f>'BCUC-LLF'!AA60</f>
        <v>2572</v>
      </c>
      <c r="D60" s="8">
        <f>'BCH-LLF'!AA60</f>
        <v>603.96600000000001</v>
      </c>
      <c r="E60" s="8">
        <f>'BCH-SiteC'!O60</f>
        <v>74</v>
      </c>
      <c r="F60" s="116">
        <f t="shared" si="4"/>
        <v>151913.65688463199</v>
      </c>
      <c r="G60" s="116">
        <f t="shared" si="5"/>
        <v>54292.876884632024</v>
      </c>
      <c r="H60" s="117">
        <f t="shared" si="6"/>
        <v>38950.400000000001</v>
      </c>
    </row>
    <row r="61" spans="2:8" x14ac:dyDescent="0.2">
      <c r="B61" s="11">
        <f t="shared" si="0"/>
        <v>2073</v>
      </c>
      <c r="C61" s="26">
        <f>'BCUC-LLF'!AA61</f>
        <v>2572</v>
      </c>
      <c r="D61" s="8">
        <f>'BCH-LLF'!AA61</f>
        <v>603.96600000000001</v>
      </c>
      <c r="E61" s="8">
        <f>'BCH-SiteC'!O61</f>
        <v>74</v>
      </c>
      <c r="F61" s="116">
        <f t="shared" si="4"/>
        <v>154485.65688463199</v>
      </c>
      <c r="G61" s="116">
        <f t="shared" si="5"/>
        <v>54896.842884632024</v>
      </c>
      <c r="H61" s="117">
        <f t="shared" si="6"/>
        <v>39024.400000000001</v>
      </c>
    </row>
    <row r="62" spans="2:8" x14ac:dyDescent="0.2">
      <c r="B62" s="11">
        <f t="shared" si="0"/>
        <v>2074</v>
      </c>
      <c r="C62" s="26">
        <f>'BCUC-LLF'!AA62</f>
        <v>2572</v>
      </c>
      <c r="D62" s="8">
        <f>'BCH-LLF'!AA62</f>
        <v>603.96600000000001</v>
      </c>
      <c r="E62" s="8">
        <f>'BCH-SiteC'!O62</f>
        <v>74</v>
      </c>
      <c r="F62" s="116">
        <f t="shared" si="4"/>
        <v>157057.65688463199</v>
      </c>
      <c r="G62" s="116">
        <f t="shared" si="5"/>
        <v>55500.808884632024</v>
      </c>
      <c r="H62" s="117">
        <f t="shared" si="6"/>
        <v>39098.400000000001</v>
      </c>
    </row>
    <row r="63" spans="2:8" x14ac:dyDescent="0.2">
      <c r="B63" s="11">
        <f t="shared" si="0"/>
        <v>2075</v>
      </c>
      <c r="C63" s="26">
        <f>'BCUC-LLF'!AA63</f>
        <v>2572</v>
      </c>
      <c r="D63" s="8">
        <f>'BCH-LLF'!AA63</f>
        <v>603.96600000000001</v>
      </c>
      <c r="E63" s="8">
        <f>'BCH-SiteC'!O63</f>
        <v>74</v>
      </c>
      <c r="F63" s="116">
        <f t="shared" si="4"/>
        <v>159629.65688463199</v>
      </c>
      <c r="G63" s="116">
        <f t="shared" si="5"/>
        <v>56104.774884632025</v>
      </c>
      <c r="H63" s="117">
        <f t="shared" si="6"/>
        <v>39172.400000000001</v>
      </c>
    </row>
    <row r="64" spans="2:8" x14ac:dyDescent="0.2">
      <c r="B64" s="11">
        <f t="shared" si="0"/>
        <v>2076</v>
      </c>
      <c r="C64" s="26">
        <f>'BCUC-LLF'!AA64</f>
        <v>2572</v>
      </c>
      <c r="D64" s="8">
        <f>'BCH-LLF'!AA64</f>
        <v>603.96600000000001</v>
      </c>
      <c r="E64" s="8">
        <f>'BCH-SiteC'!O64</f>
        <v>74</v>
      </c>
      <c r="F64" s="116">
        <f t="shared" si="4"/>
        <v>162201.65688463199</v>
      </c>
      <c r="G64" s="116">
        <f t="shared" si="5"/>
        <v>56708.740884632025</v>
      </c>
      <c r="H64" s="117">
        <f t="shared" si="6"/>
        <v>39246.400000000001</v>
      </c>
    </row>
    <row r="65" spans="2:15" x14ac:dyDescent="0.2">
      <c r="B65" s="11">
        <f t="shared" si="0"/>
        <v>2077</v>
      </c>
      <c r="C65" s="26">
        <f>'BCUC-LLF'!AA65</f>
        <v>2572</v>
      </c>
      <c r="D65" s="8">
        <f>'BCH-LLF'!AA65</f>
        <v>603.96600000000001</v>
      </c>
      <c r="E65" s="8">
        <f>'BCH-SiteC'!O65</f>
        <v>74</v>
      </c>
      <c r="F65" s="116">
        <f t="shared" si="4"/>
        <v>164773.65688463199</v>
      </c>
      <c r="G65" s="116">
        <f t="shared" si="5"/>
        <v>57312.706884632025</v>
      </c>
      <c r="H65" s="117">
        <f t="shared" si="6"/>
        <v>39320.400000000001</v>
      </c>
    </row>
    <row r="66" spans="2:15" x14ac:dyDescent="0.2">
      <c r="B66" s="11">
        <f t="shared" si="0"/>
        <v>2078</v>
      </c>
      <c r="C66" s="26">
        <f>'BCUC-LLF'!AA66</f>
        <v>2572</v>
      </c>
      <c r="D66" s="8">
        <f>'BCH-LLF'!AA66</f>
        <v>603.96600000000001</v>
      </c>
      <c r="E66" s="8">
        <f>'BCH-SiteC'!O66</f>
        <v>74</v>
      </c>
      <c r="F66" s="116">
        <f t="shared" si="4"/>
        <v>167345.65688463199</v>
      </c>
      <c r="G66" s="116">
        <f t="shared" si="5"/>
        <v>57916.672884632026</v>
      </c>
      <c r="H66" s="117">
        <f t="shared" si="6"/>
        <v>39394.400000000001</v>
      </c>
    </row>
    <row r="67" spans="2:15" x14ac:dyDescent="0.2">
      <c r="B67" s="11">
        <f t="shared" si="0"/>
        <v>2079</v>
      </c>
      <c r="C67" s="26">
        <f>'BCUC-LLF'!AA67</f>
        <v>2572</v>
      </c>
      <c r="D67" s="8">
        <f>'BCH-LLF'!AA67</f>
        <v>603.96600000000001</v>
      </c>
      <c r="E67" s="8">
        <f>'BCH-SiteC'!O67</f>
        <v>74</v>
      </c>
      <c r="F67" s="116">
        <f t="shared" si="4"/>
        <v>169917.65688463199</v>
      </c>
      <c r="G67" s="116">
        <f t="shared" si="5"/>
        <v>58520.638884632026</v>
      </c>
      <c r="H67" s="117">
        <f t="shared" si="6"/>
        <v>39468.400000000001</v>
      </c>
    </row>
    <row r="68" spans="2:15" x14ac:dyDescent="0.2">
      <c r="B68" s="11">
        <f t="shared" si="0"/>
        <v>2080</v>
      </c>
      <c r="C68" s="26">
        <f>'BCUC-LLF'!AA68</f>
        <v>2572</v>
      </c>
      <c r="D68" s="8">
        <f>'BCH-LLF'!AA68</f>
        <v>603.96600000000001</v>
      </c>
      <c r="E68" s="8">
        <f>'BCH-SiteC'!O68</f>
        <v>74</v>
      </c>
      <c r="F68" s="116">
        <f t="shared" si="4"/>
        <v>172489.65688463199</v>
      </c>
      <c r="G68" s="116">
        <f t="shared" si="5"/>
        <v>59124.604884632026</v>
      </c>
      <c r="H68" s="117">
        <f t="shared" si="6"/>
        <v>39542.400000000001</v>
      </c>
    </row>
    <row r="69" spans="2:15" x14ac:dyDescent="0.2">
      <c r="B69" s="11">
        <f t="shared" si="0"/>
        <v>2081</v>
      </c>
      <c r="C69" s="26">
        <f>'BCUC-LLF'!AA69</f>
        <v>2572</v>
      </c>
      <c r="D69" s="8">
        <f>'BCH-LLF'!AA69</f>
        <v>603.96600000000001</v>
      </c>
      <c r="E69" s="8">
        <f>'BCH-SiteC'!O69</f>
        <v>74</v>
      </c>
      <c r="F69" s="116">
        <f t="shared" si="4"/>
        <v>175061.65688463199</v>
      </c>
      <c r="G69" s="116">
        <f t="shared" si="5"/>
        <v>59728.570884632027</v>
      </c>
      <c r="H69" s="117">
        <f t="shared" si="6"/>
        <v>39616.400000000001</v>
      </c>
    </row>
    <row r="70" spans="2:15" x14ac:dyDescent="0.2">
      <c r="B70" s="11">
        <f t="shared" si="0"/>
        <v>2082</v>
      </c>
      <c r="C70" s="26">
        <f>'BCUC-LLF'!AA70</f>
        <v>2572</v>
      </c>
      <c r="D70" s="8">
        <f>'BCH-LLF'!AA70</f>
        <v>603.96600000000001</v>
      </c>
      <c r="E70" s="8">
        <f>'BCH-SiteC'!O70</f>
        <v>74</v>
      </c>
      <c r="F70" s="116">
        <f t="shared" si="4"/>
        <v>177633.65688463199</v>
      </c>
      <c r="G70" s="116">
        <f t="shared" si="5"/>
        <v>60332.536884632027</v>
      </c>
      <c r="H70" s="117">
        <f t="shared" si="6"/>
        <v>39690.400000000001</v>
      </c>
    </row>
    <row r="71" spans="2:15" x14ac:dyDescent="0.2">
      <c r="B71" s="11">
        <f t="shared" si="0"/>
        <v>2083</v>
      </c>
      <c r="C71" s="26">
        <f>'BCUC-LLF'!AA71</f>
        <v>2572</v>
      </c>
      <c r="D71" s="8">
        <f>'BCH-LLF'!AA71</f>
        <v>603.96600000000001</v>
      </c>
      <c r="E71" s="8">
        <f>'BCH-SiteC'!O71</f>
        <v>74</v>
      </c>
      <c r="F71" s="116">
        <f t="shared" si="4"/>
        <v>180205.65688463199</v>
      </c>
      <c r="G71" s="116">
        <f t="shared" si="5"/>
        <v>60936.502884632027</v>
      </c>
      <c r="H71" s="117">
        <f t="shared" si="6"/>
        <v>39764.400000000001</v>
      </c>
    </row>
    <row r="72" spans="2:15" x14ac:dyDescent="0.2">
      <c r="B72" s="11">
        <f t="shared" ref="B72:B82" si="7">B71+1</f>
        <v>2084</v>
      </c>
      <c r="C72" s="26">
        <f>'BCUC-LLF'!AA72</f>
        <v>2572</v>
      </c>
      <c r="D72" s="8">
        <f>'BCH-LLF'!AA72</f>
        <v>603.96600000000001</v>
      </c>
      <c r="E72" s="8">
        <f>'BCH-SiteC'!O72</f>
        <v>74</v>
      </c>
      <c r="F72" s="116">
        <f t="shared" ref="F72:F82" si="8">F71+C72</f>
        <v>182777.65688463199</v>
      </c>
      <c r="G72" s="116">
        <f t="shared" ref="G72:G82" si="9">G71+D72</f>
        <v>61540.468884632028</v>
      </c>
      <c r="H72" s="117">
        <f t="shared" ref="H72:H82" si="10">H71+E72</f>
        <v>39838.400000000001</v>
      </c>
    </row>
    <row r="73" spans="2:15" x14ac:dyDescent="0.2">
      <c r="B73" s="11">
        <f t="shared" si="7"/>
        <v>2085</v>
      </c>
      <c r="C73" s="26">
        <f>'BCUC-LLF'!AA73</f>
        <v>2572</v>
      </c>
      <c r="D73" s="8">
        <f>'BCH-LLF'!AA73</f>
        <v>603.96600000000001</v>
      </c>
      <c r="E73" s="8">
        <f>'BCH-SiteC'!O73</f>
        <v>74</v>
      </c>
      <c r="F73" s="116">
        <f t="shared" si="8"/>
        <v>185349.65688463199</v>
      </c>
      <c r="G73" s="116">
        <f t="shared" si="9"/>
        <v>62144.434884632028</v>
      </c>
      <c r="H73" s="117">
        <f t="shared" si="10"/>
        <v>39912.400000000001</v>
      </c>
    </row>
    <row r="74" spans="2:15" x14ac:dyDescent="0.2">
      <c r="B74" s="11">
        <f t="shared" si="7"/>
        <v>2086</v>
      </c>
      <c r="C74" s="26">
        <f>'BCUC-LLF'!AA74</f>
        <v>2572</v>
      </c>
      <c r="D74" s="8">
        <f>'BCH-LLF'!AA74</f>
        <v>603.96600000000001</v>
      </c>
      <c r="E74" s="8">
        <f>'BCH-SiteC'!O74</f>
        <v>74</v>
      </c>
      <c r="F74" s="116">
        <f t="shared" si="8"/>
        <v>187921.65688463199</v>
      </c>
      <c r="G74" s="116">
        <f t="shared" si="9"/>
        <v>62748.400884632028</v>
      </c>
      <c r="H74" s="117">
        <f t="shared" si="10"/>
        <v>39986.400000000001</v>
      </c>
      <c r="O74" s="9"/>
    </row>
    <row r="75" spans="2:15" s="9" customFormat="1" x14ac:dyDescent="0.2">
      <c r="B75" s="11">
        <f t="shared" si="7"/>
        <v>2087</v>
      </c>
      <c r="C75" s="26">
        <f>'BCUC-LLF'!AA75</f>
        <v>2572</v>
      </c>
      <c r="D75" s="8">
        <f>'BCH-LLF'!AA75</f>
        <v>603.96600000000001</v>
      </c>
      <c r="E75" s="8">
        <f>'BCH-SiteC'!O75</f>
        <v>74</v>
      </c>
      <c r="F75" s="116">
        <f t="shared" si="8"/>
        <v>190493.65688463199</v>
      </c>
      <c r="G75" s="116">
        <f t="shared" si="9"/>
        <v>63352.366884632029</v>
      </c>
      <c r="H75" s="117">
        <f t="shared" si="10"/>
        <v>40060.400000000001</v>
      </c>
      <c r="J75"/>
      <c r="K75"/>
      <c r="L75"/>
      <c r="M75"/>
    </row>
    <row r="76" spans="2:15" s="9" customFormat="1" x14ac:dyDescent="0.2">
      <c r="B76" s="21">
        <f t="shared" si="7"/>
        <v>2088</v>
      </c>
      <c r="C76" s="28">
        <f>'BCUC-LLF'!AA76</f>
        <v>2572</v>
      </c>
      <c r="D76" s="8">
        <f>'BCH-LLF'!AA76</f>
        <v>603.96600000000001</v>
      </c>
      <c r="E76" s="8">
        <f>'BCH-SiteC'!O76</f>
        <v>74</v>
      </c>
      <c r="F76" s="116">
        <f t="shared" si="8"/>
        <v>193065.65688463199</v>
      </c>
      <c r="G76" s="116">
        <f t="shared" si="9"/>
        <v>63956.332884632029</v>
      </c>
      <c r="H76" s="117">
        <f t="shared" si="10"/>
        <v>40134.400000000001</v>
      </c>
      <c r="J76"/>
      <c r="K76"/>
      <c r="L76"/>
      <c r="M76"/>
      <c r="O76"/>
    </row>
    <row r="77" spans="2:15" x14ac:dyDescent="0.2">
      <c r="B77" s="21">
        <f t="shared" si="7"/>
        <v>2089</v>
      </c>
      <c r="C77" s="28">
        <f>'BCUC-LLF'!AA77</f>
        <v>2572</v>
      </c>
      <c r="D77" s="8">
        <f>'BCH-LLF'!AA77</f>
        <v>603.96600000000001</v>
      </c>
      <c r="E77" s="8">
        <f>'BCH-SiteC'!O77</f>
        <v>74</v>
      </c>
      <c r="F77" s="116">
        <f t="shared" si="8"/>
        <v>195637.65688463199</v>
      </c>
      <c r="G77" s="116">
        <f t="shared" si="9"/>
        <v>64560.29888463203</v>
      </c>
      <c r="H77" s="117">
        <f t="shared" si="10"/>
        <v>40208.400000000001</v>
      </c>
      <c r="J77" s="9"/>
      <c r="K77" s="9"/>
      <c r="L77" s="9"/>
      <c r="M77" s="9"/>
    </row>
    <row r="78" spans="2:15" x14ac:dyDescent="0.2">
      <c r="B78" s="21">
        <f t="shared" si="7"/>
        <v>2090</v>
      </c>
      <c r="C78" s="28">
        <f>'BCUC-LLF'!AA78</f>
        <v>2572</v>
      </c>
      <c r="D78" s="8">
        <f>'BCH-LLF'!AA78</f>
        <v>603.96600000000001</v>
      </c>
      <c r="E78" s="8">
        <f>'BCH-SiteC'!O78</f>
        <v>74</v>
      </c>
      <c r="F78" s="116">
        <f t="shared" si="8"/>
        <v>198209.65688463199</v>
      </c>
      <c r="G78" s="116">
        <f t="shared" si="9"/>
        <v>65164.26488463203</v>
      </c>
      <c r="H78" s="117">
        <f t="shared" si="10"/>
        <v>40282.400000000001</v>
      </c>
      <c r="J78" s="9"/>
      <c r="K78" s="9"/>
      <c r="L78" s="9"/>
      <c r="M78" s="9"/>
    </row>
    <row r="79" spans="2:15" x14ac:dyDescent="0.2">
      <c r="B79" s="21">
        <f t="shared" si="7"/>
        <v>2091</v>
      </c>
      <c r="C79" s="28">
        <f>'BCUC-LLF'!AA79</f>
        <v>2572</v>
      </c>
      <c r="D79" s="8">
        <f>'BCH-LLF'!AA79</f>
        <v>603.96600000000001</v>
      </c>
      <c r="E79" s="8">
        <f>'BCH-SiteC'!O79</f>
        <v>74</v>
      </c>
      <c r="F79" s="116">
        <f t="shared" si="8"/>
        <v>200781.65688463199</v>
      </c>
      <c r="G79" s="116">
        <f t="shared" si="9"/>
        <v>65768.230884632023</v>
      </c>
      <c r="H79" s="117">
        <f t="shared" si="10"/>
        <v>40356.400000000001</v>
      </c>
    </row>
    <row r="80" spans="2:15" x14ac:dyDescent="0.2">
      <c r="B80" s="21">
        <f t="shared" si="7"/>
        <v>2092</v>
      </c>
      <c r="C80" s="28">
        <f>'BCUC-LLF'!AA80</f>
        <v>2572</v>
      </c>
      <c r="D80" s="8">
        <f>'BCH-LLF'!AA80</f>
        <v>603.96600000000001</v>
      </c>
      <c r="E80" s="8">
        <f>'BCH-SiteC'!O80</f>
        <v>74</v>
      </c>
      <c r="F80" s="116">
        <f t="shared" si="8"/>
        <v>203353.65688463199</v>
      </c>
      <c r="G80" s="116">
        <f t="shared" si="9"/>
        <v>66372.196884632023</v>
      </c>
      <c r="H80" s="117">
        <f t="shared" si="10"/>
        <v>40430.400000000001</v>
      </c>
    </row>
    <row r="81" spans="2:8" x14ac:dyDescent="0.2">
      <c r="B81" s="21">
        <f t="shared" si="7"/>
        <v>2093</v>
      </c>
      <c r="C81" s="28">
        <f>'BCUC-LLF'!AA81</f>
        <v>2572</v>
      </c>
      <c r="D81" s="8">
        <f>'BCH-LLF'!AA81</f>
        <v>603.96600000000001</v>
      </c>
      <c r="E81" s="8">
        <f>'BCH-SiteC'!O81</f>
        <v>74</v>
      </c>
      <c r="F81" s="116">
        <f t="shared" si="8"/>
        <v>205925.65688463199</v>
      </c>
      <c r="G81" s="116">
        <f t="shared" si="9"/>
        <v>66976.162884632024</v>
      </c>
      <c r="H81" s="117">
        <f t="shared" si="10"/>
        <v>40504.400000000001</v>
      </c>
    </row>
    <row r="82" spans="2:8" ht="17" thickBot="1" x14ac:dyDescent="0.25">
      <c r="B82" s="83">
        <f t="shared" si="7"/>
        <v>2094</v>
      </c>
      <c r="C82" s="129">
        <f>'BCUC-LLF'!AA82</f>
        <v>2572</v>
      </c>
      <c r="D82" s="84">
        <f>'BCH-LLF'!AA82</f>
        <v>603.96600000000001</v>
      </c>
      <c r="E82" s="84">
        <f>'BCH-SiteC'!O82</f>
        <v>74</v>
      </c>
      <c r="F82" s="122">
        <f t="shared" si="8"/>
        <v>208497.65688463199</v>
      </c>
      <c r="G82" s="122">
        <f t="shared" si="9"/>
        <v>67580.128884632024</v>
      </c>
      <c r="H82" s="123">
        <f t="shared" si="10"/>
        <v>40578.400000000001</v>
      </c>
    </row>
  </sheetData>
  <phoneticPr fontId="13" type="noConversion"/>
  <pageMargins left="0.75000000000000011" right="0.75000000000000011" top="1" bottom="1" header="0.5" footer="0.5"/>
  <pageSetup orientation="portrait" horizontalDpi="4294967292" verticalDpi="4294967292"/>
  <headerFooter>
    <oddHeader>&amp;L&amp;"Calibri,Bold"&amp;14&amp;K000000Employment Comparison&amp;R&amp;"Calibri,Bold"&amp;14&amp;K000000Treaty 8 Tribal Association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zoomScale="75" zoomScaleNormal="75" zoomScalePageLayoutView="75" workbookViewId="0">
      <selection activeCell="H4" sqref="H4"/>
    </sheetView>
  </sheetViews>
  <sheetFormatPr baseColWidth="10" defaultColWidth="11" defaultRowHeight="16" x14ac:dyDescent="0.2"/>
  <cols>
    <col min="1" max="1" width="2.83203125" customWidth="1"/>
    <col min="2" max="2" width="15.83203125" style="4" customWidth="1"/>
    <col min="3" max="3" width="21.1640625" style="4" customWidth="1"/>
    <col min="4" max="4" width="18.83203125" style="4" customWidth="1"/>
    <col min="5" max="5" width="9.83203125" style="4" customWidth="1"/>
    <col min="6" max="6" width="21.6640625" style="4" customWidth="1"/>
    <col min="7" max="7" width="20.83203125" style="4" customWidth="1"/>
    <col min="8" max="8" width="13.83203125" style="4" customWidth="1"/>
    <col min="10" max="10" width="33" customWidth="1"/>
    <col min="11" max="13" width="16.83203125" customWidth="1"/>
    <col min="19" max="19" width="10.83203125" customWidth="1"/>
  </cols>
  <sheetData>
    <row r="1" spans="2:15" ht="19" x14ac:dyDescent="0.25">
      <c r="B1" s="43" t="s">
        <v>80</v>
      </c>
      <c r="D1" s="2" t="s">
        <v>49</v>
      </c>
    </row>
    <row r="2" spans="2:15" ht="19" x14ac:dyDescent="0.25">
      <c r="B2" s="43"/>
    </row>
    <row r="3" spans="2:15" x14ac:dyDescent="0.2">
      <c r="B3" s="2" t="s">
        <v>79</v>
      </c>
      <c r="J3" s="1" t="s">
        <v>81</v>
      </c>
    </row>
    <row r="4" spans="2:15" ht="17" thickBot="1" x14ac:dyDescent="0.25"/>
    <row r="5" spans="2:15" s="20" customFormat="1" ht="58" thickBot="1" x14ac:dyDescent="0.25">
      <c r="B5" s="38" t="s">
        <v>31</v>
      </c>
      <c r="C5" s="87" t="s">
        <v>99</v>
      </c>
      <c r="D5" s="87" t="s">
        <v>108</v>
      </c>
      <c r="E5" s="87" t="s">
        <v>27</v>
      </c>
      <c r="F5" s="87" t="s">
        <v>101</v>
      </c>
      <c r="G5" s="87" t="s">
        <v>109</v>
      </c>
      <c r="H5" s="39" t="s">
        <v>26</v>
      </c>
      <c r="J5" s="135"/>
      <c r="K5" s="136" t="s">
        <v>32</v>
      </c>
      <c r="L5" s="136" t="s">
        <v>33</v>
      </c>
      <c r="M5" s="137" t="s">
        <v>120</v>
      </c>
      <c r="O5" s="20" t="s">
        <v>112</v>
      </c>
    </row>
    <row r="6" spans="2:15" ht="17" thickBot="1" x14ac:dyDescent="0.25">
      <c r="B6" s="107">
        <v>2019</v>
      </c>
      <c r="C6" s="108">
        <f>'BCUC-MLF'!AC7</f>
        <v>4957.8284423160003</v>
      </c>
      <c r="D6" s="108">
        <f>'BCH-MLF'!AA7</f>
        <v>6079.5920423160005</v>
      </c>
      <c r="E6" s="108">
        <f>'BCH-SiteC'!O7</f>
        <v>5899.7333333333336</v>
      </c>
      <c r="F6" s="114">
        <f>C6</f>
        <v>4957.8284423160003</v>
      </c>
      <c r="G6" s="114">
        <f>D6</f>
        <v>6079.5920423160005</v>
      </c>
      <c r="H6" s="115">
        <f>E6</f>
        <v>5899.7333333333336</v>
      </c>
      <c r="J6" s="133"/>
      <c r="K6" s="132" t="s">
        <v>106</v>
      </c>
      <c r="L6" s="132" t="s">
        <v>106</v>
      </c>
      <c r="M6" s="134"/>
    </row>
    <row r="7" spans="2:15" x14ac:dyDescent="0.2">
      <c r="B7" s="11">
        <f t="shared" ref="B7:B38" si="0">B6+1</f>
        <v>2020</v>
      </c>
      <c r="C7" s="8">
        <f>'BCUC-MLF'!AC8</f>
        <v>7877.108442316</v>
      </c>
      <c r="D7" s="8">
        <f>'BCH-MLF'!AA8</f>
        <v>6079.5920423160005</v>
      </c>
      <c r="E7" s="8">
        <f>'BCH-SiteC'!O8</f>
        <v>5899.7333333333336</v>
      </c>
      <c r="F7" s="116">
        <f t="shared" ref="F7:F38" si="1">F6+C7</f>
        <v>12834.936884631999</v>
      </c>
      <c r="G7" s="116">
        <f t="shared" ref="G7:G38" si="2">G6+D7</f>
        <v>12159.184084632001</v>
      </c>
      <c r="H7" s="117">
        <f t="shared" ref="H7:H38" si="3">H6+E7</f>
        <v>11799.466666666667</v>
      </c>
      <c r="J7" s="17" t="s">
        <v>18</v>
      </c>
      <c r="K7" s="16">
        <f>'BCUC-MLF'!I12</f>
        <v>8999.4</v>
      </c>
      <c r="L7" s="31">
        <f>'BCH-MLF'!I17</f>
        <v>23434.817999999999</v>
      </c>
      <c r="M7" s="15">
        <f>'BCH-SiteC'!H8*M46</f>
        <v>35398.400000000001</v>
      </c>
    </row>
    <row r="8" spans="2:15" x14ac:dyDescent="0.2">
      <c r="B8" s="11">
        <f t="shared" si="0"/>
        <v>2021</v>
      </c>
      <c r="C8" s="8">
        <f>'BCUC-MLF'!AC9</f>
        <v>3593.2799999999997</v>
      </c>
      <c r="D8" s="8">
        <f>'BCH-MLF'!AA9</f>
        <v>1375.7636</v>
      </c>
      <c r="E8" s="8">
        <f>'BCH-SiteC'!O9</f>
        <v>5899.7333333333336</v>
      </c>
      <c r="F8" s="116">
        <f t="shared" si="1"/>
        <v>16428.216884631998</v>
      </c>
      <c r="G8" s="116">
        <f t="shared" si="2"/>
        <v>13534.947684632001</v>
      </c>
      <c r="H8" s="117">
        <f t="shared" si="3"/>
        <v>17699.2</v>
      </c>
      <c r="J8" s="14" t="s">
        <v>17</v>
      </c>
      <c r="K8" s="13">
        <f>'BCUC-MLF'!M12</f>
        <v>383.48</v>
      </c>
      <c r="L8" s="32">
        <f>'BCH-MLF'!M17</f>
        <v>603.96600000000001</v>
      </c>
      <c r="M8" s="12">
        <f>'BCH-SiteC'!L8</f>
        <v>74</v>
      </c>
    </row>
    <row r="9" spans="2:15" x14ac:dyDescent="0.2">
      <c r="B9" s="11">
        <f t="shared" si="0"/>
        <v>2022</v>
      </c>
      <c r="C9" s="8">
        <f>'BCUC-MLF'!AC10</f>
        <v>3983.2799999999997</v>
      </c>
      <c r="D9" s="8">
        <f>'BCH-MLF'!AA10</f>
        <v>1375.7636</v>
      </c>
      <c r="E9" s="8">
        <f>'BCH-SiteC'!O10</f>
        <v>5899.7333333333336</v>
      </c>
      <c r="F9" s="116">
        <f t="shared" si="1"/>
        <v>20411.496884631997</v>
      </c>
      <c r="G9" s="116">
        <f t="shared" si="2"/>
        <v>14910.711284632001</v>
      </c>
      <c r="H9" s="117">
        <f t="shared" si="3"/>
        <v>23598.933333333334</v>
      </c>
      <c r="J9" s="14" t="s">
        <v>118</v>
      </c>
      <c r="K9" s="131">
        <f>'BCUC-MLF'!R83</f>
        <v>2415.7894736842104</v>
      </c>
      <c r="L9" s="32">
        <v>0</v>
      </c>
      <c r="M9" s="12">
        <v>0</v>
      </c>
    </row>
    <row r="10" spans="2:15" x14ac:dyDescent="0.2">
      <c r="B10" s="11">
        <f t="shared" si="0"/>
        <v>2023</v>
      </c>
      <c r="C10" s="8">
        <f>'BCUC-MLF'!AC11</f>
        <v>4043.2799999999997</v>
      </c>
      <c r="D10" s="8">
        <f>'BCH-MLF'!AA11</f>
        <v>1375.7636</v>
      </c>
      <c r="E10" s="8">
        <f>'BCH-SiteC'!O11</f>
        <v>5899.7333333333336</v>
      </c>
      <c r="F10" s="116">
        <f t="shared" si="1"/>
        <v>24454.776884631996</v>
      </c>
      <c r="G10" s="116">
        <f t="shared" si="2"/>
        <v>16286.474884632002</v>
      </c>
      <c r="H10" s="117">
        <f t="shared" si="3"/>
        <v>29498.666666666668</v>
      </c>
      <c r="J10" s="14" t="s">
        <v>29</v>
      </c>
      <c r="K10" s="13">
        <f>'BCUC-MLF'!I22</f>
        <v>9555.6568846320006</v>
      </c>
      <c r="L10" s="32">
        <f>'BCH-MLF'!I26</f>
        <v>9555.6568846320006</v>
      </c>
      <c r="M10" s="12">
        <v>0</v>
      </c>
    </row>
    <row r="11" spans="2:15" x14ac:dyDescent="0.2">
      <c r="B11" s="82">
        <f t="shared" si="0"/>
        <v>2024</v>
      </c>
      <c r="C11" s="80">
        <f>'BCUC-MLF'!AC12</f>
        <v>4413.28</v>
      </c>
      <c r="D11" s="80">
        <f>'BCH-MLF'!AA12</f>
        <v>1514.7660000000001</v>
      </c>
      <c r="E11" s="80">
        <f>'BCH-SiteC'!O12</f>
        <v>5899.7333333333336</v>
      </c>
      <c r="F11" s="118">
        <f t="shared" si="1"/>
        <v>28868.056884631995</v>
      </c>
      <c r="G11" s="118">
        <f t="shared" si="2"/>
        <v>17801.240884632003</v>
      </c>
      <c r="H11" s="119">
        <f t="shared" si="3"/>
        <v>35398.400000000001</v>
      </c>
      <c r="J11" s="14" t="s">
        <v>30</v>
      </c>
      <c r="K11" s="13">
        <f>'BCUC-MLF'!M22</f>
        <v>74</v>
      </c>
      <c r="L11" s="32">
        <f>'BCH-MLF'!M26</f>
        <v>74</v>
      </c>
      <c r="M11" s="12">
        <v>0</v>
      </c>
    </row>
    <row r="12" spans="2:15" x14ac:dyDescent="0.2">
      <c r="B12" s="21">
        <f t="shared" si="0"/>
        <v>2025</v>
      </c>
      <c r="C12" s="22">
        <f>'BCUC-MLF'!AC13</f>
        <v>4334.88</v>
      </c>
      <c r="D12" s="22">
        <f>'BCH-MLF'!AA13</f>
        <v>1514.7660000000001</v>
      </c>
      <c r="E12" s="22">
        <f>'BCH-SiteC'!O13</f>
        <v>74</v>
      </c>
      <c r="F12" s="120">
        <f t="shared" si="1"/>
        <v>33202.936884631992</v>
      </c>
      <c r="G12" s="120">
        <f t="shared" si="2"/>
        <v>19316.006884632003</v>
      </c>
      <c r="H12" s="121">
        <f t="shared" si="3"/>
        <v>35472.400000000001</v>
      </c>
      <c r="J12" s="14" t="s">
        <v>121</v>
      </c>
      <c r="K12" s="13">
        <f>F11</f>
        <v>28868.056884631995</v>
      </c>
      <c r="L12" s="32">
        <f>G11</f>
        <v>17801.240884632003</v>
      </c>
      <c r="M12" s="12">
        <f>H11</f>
        <v>35398.400000000001</v>
      </c>
      <c r="O12" s="139">
        <f>K12/M12</f>
        <v>0.81551869250112985</v>
      </c>
    </row>
    <row r="13" spans="2:15" s="9" customFormat="1" x14ac:dyDescent="0.2">
      <c r="B13" s="11">
        <f t="shared" si="0"/>
        <v>2026</v>
      </c>
      <c r="C13" s="8">
        <f>'BCUC-MLF'!AC14</f>
        <v>4983.079999999999</v>
      </c>
      <c r="D13" s="8">
        <f>'BCH-MLF'!AA14</f>
        <v>1892.9660000000001</v>
      </c>
      <c r="E13" s="8">
        <f>'BCH-SiteC'!O14</f>
        <v>74</v>
      </c>
      <c r="F13" s="116">
        <f t="shared" si="1"/>
        <v>38186.016884631994</v>
      </c>
      <c r="G13" s="116">
        <f t="shared" si="2"/>
        <v>21208.972884632003</v>
      </c>
      <c r="H13" s="117">
        <f t="shared" si="3"/>
        <v>35546.400000000001</v>
      </c>
      <c r="J13" s="14" t="s">
        <v>122</v>
      </c>
      <c r="K13" s="13">
        <f>F17</f>
        <v>54246.936884631999</v>
      </c>
      <c r="L13" s="32">
        <f>G17</f>
        <v>28652.636884632004</v>
      </c>
      <c r="M13" s="12">
        <f>H17</f>
        <v>35842.400000000001</v>
      </c>
      <c r="O13" s="139">
        <f>K13/M13</f>
        <v>1.5134850591654576</v>
      </c>
    </row>
    <row r="14" spans="2:15" x14ac:dyDescent="0.2">
      <c r="B14" s="11">
        <f t="shared" si="0"/>
        <v>2027</v>
      </c>
      <c r="C14" s="8">
        <f>'BCUC-MLF'!AC15</f>
        <v>4953.079999999999</v>
      </c>
      <c r="D14" s="8">
        <f>'BCH-MLF'!AA15</f>
        <v>1892.9660000000001</v>
      </c>
      <c r="E14" s="8">
        <f>'BCH-SiteC'!O15</f>
        <v>74</v>
      </c>
      <c r="F14" s="116">
        <f t="shared" si="1"/>
        <v>43139.096884631996</v>
      </c>
      <c r="G14" s="116">
        <f t="shared" si="2"/>
        <v>23101.938884632003</v>
      </c>
      <c r="H14" s="117">
        <f t="shared" si="3"/>
        <v>35620.400000000001</v>
      </c>
      <c r="J14" s="14" t="s">
        <v>123</v>
      </c>
      <c r="K14" s="13">
        <f>F41</f>
        <v>117510.45688463193</v>
      </c>
      <c r="L14" s="32">
        <f>G41</f>
        <v>47854.420884632018</v>
      </c>
      <c r="M14" s="12">
        <f>H41</f>
        <v>37618.400000000001</v>
      </c>
      <c r="O14" s="139">
        <f>K14/M14</f>
        <v>3.123749465278479</v>
      </c>
    </row>
    <row r="15" spans="2:15" ht="17" thickBot="1" x14ac:dyDescent="0.25">
      <c r="B15" s="11">
        <f t="shared" si="0"/>
        <v>2028</v>
      </c>
      <c r="C15" s="8">
        <f>'BCUC-MLF'!AC16</f>
        <v>4203.08</v>
      </c>
      <c r="D15" s="8">
        <f>'BCH-MLF'!AA16</f>
        <v>2215.366</v>
      </c>
      <c r="E15" s="8">
        <f>'BCH-SiteC'!O16</f>
        <v>74</v>
      </c>
      <c r="F15" s="116">
        <f t="shared" si="1"/>
        <v>47342.176884631997</v>
      </c>
      <c r="G15" s="116">
        <f t="shared" si="2"/>
        <v>25317.304884632002</v>
      </c>
      <c r="H15" s="117">
        <f t="shared" si="3"/>
        <v>35694.400000000001</v>
      </c>
      <c r="J15" s="23" t="s">
        <v>124</v>
      </c>
      <c r="K15" s="24">
        <f>F81</f>
        <v>228849.65688463228</v>
      </c>
      <c r="L15" s="33">
        <f>G81</f>
        <v>72013.060884632025</v>
      </c>
      <c r="M15" s="25">
        <f>H81</f>
        <v>40578.400000000001</v>
      </c>
      <c r="O15" s="139">
        <f>K15/M15</f>
        <v>5.6396914832677547</v>
      </c>
    </row>
    <row r="16" spans="2:15" x14ac:dyDescent="0.2">
      <c r="B16" s="11">
        <f t="shared" si="0"/>
        <v>2029</v>
      </c>
      <c r="C16" s="8">
        <f>'BCUC-MLF'!AC17</f>
        <v>3645.08</v>
      </c>
      <c r="D16" s="8">
        <f>'BCH-MLF'!AA17</f>
        <v>1355.366</v>
      </c>
      <c r="E16" s="8">
        <f>'BCH-SiteC'!O17</f>
        <v>74</v>
      </c>
      <c r="F16" s="116">
        <f t="shared" si="1"/>
        <v>50987.256884631999</v>
      </c>
      <c r="G16" s="116">
        <f t="shared" si="2"/>
        <v>26672.670884632003</v>
      </c>
      <c r="H16" s="117">
        <f t="shared" si="3"/>
        <v>35768.400000000001</v>
      </c>
    </row>
    <row r="17" spans="2:15" x14ac:dyDescent="0.2">
      <c r="B17" s="82">
        <f t="shared" si="0"/>
        <v>2030</v>
      </c>
      <c r="C17" s="80">
        <f>'BCUC-MLF'!AC18</f>
        <v>3259.68</v>
      </c>
      <c r="D17" s="80">
        <f>'BCH-MLF'!AA18</f>
        <v>1979.9659999999999</v>
      </c>
      <c r="E17" s="80">
        <f>'BCH-SiteC'!O18</f>
        <v>74</v>
      </c>
      <c r="F17" s="118">
        <f t="shared" si="1"/>
        <v>54246.936884631999</v>
      </c>
      <c r="G17" s="118">
        <f t="shared" si="2"/>
        <v>28652.636884632004</v>
      </c>
      <c r="H17" s="119">
        <f t="shared" si="3"/>
        <v>35842.400000000001</v>
      </c>
    </row>
    <row r="18" spans="2:15" x14ac:dyDescent="0.2">
      <c r="B18" s="21">
        <f t="shared" si="0"/>
        <v>2031</v>
      </c>
      <c r="C18" s="22">
        <f>'BCUC-MLF'!AC19</f>
        <v>2843.48</v>
      </c>
      <c r="D18" s="22">
        <f>'BCH-MLF'!AA19</f>
        <v>1915.1660000000002</v>
      </c>
      <c r="E18" s="22">
        <f>'BCH-SiteC'!O19</f>
        <v>74</v>
      </c>
      <c r="F18" s="120">
        <f t="shared" si="1"/>
        <v>57090.416884632003</v>
      </c>
      <c r="G18" s="120">
        <f t="shared" si="2"/>
        <v>30567.802884632005</v>
      </c>
      <c r="H18" s="121">
        <f t="shared" si="3"/>
        <v>35916.400000000001</v>
      </c>
      <c r="J18" s="1" t="s">
        <v>128</v>
      </c>
    </row>
    <row r="19" spans="2:15" x14ac:dyDescent="0.2">
      <c r="B19" s="11">
        <f t="shared" si="0"/>
        <v>2032</v>
      </c>
      <c r="C19" s="8">
        <f>'BCUC-MLF'!AC20</f>
        <v>2903.48</v>
      </c>
      <c r="D19" s="8">
        <f>'BCH-MLF'!AA20</f>
        <v>1915.1660000000002</v>
      </c>
      <c r="E19" s="8">
        <f>'BCH-SiteC'!O20</f>
        <v>74</v>
      </c>
      <c r="F19" s="116">
        <f t="shared" si="1"/>
        <v>59993.896884632006</v>
      </c>
      <c r="G19" s="116">
        <f t="shared" si="2"/>
        <v>32482.968884632006</v>
      </c>
      <c r="H19" s="117">
        <f t="shared" si="3"/>
        <v>35990.400000000001</v>
      </c>
      <c r="J19" s="1"/>
    </row>
    <row r="20" spans="2:15" x14ac:dyDescent="0.2">
      <c r="B20" s="11">
        <f t="shared" si="0"/>
        <v>2033</v>
      </c>
      <c r="C20" s="8">
        <f>'BCUC-MLF'!AC21</f>
        <v>2573.48</v>
      </c>
      <c r="D20" s="8">
        <f>'BCH-MLF'!AA21</f>
        <v>1649.7660000000001</v>
      </c>
      <c r="E20" s="8">
        <f>'BCH-SiteC'!O21</f>
        <v>74</v>
      </c>
      <c r="F20" s="116">
        <f t="shared" si="1"/>
        <v>62567.376884632009</v>
      </c>
      <c r="G20" s="116">
        <f t="shared" si="2"/>
        <v>34132.734884632009</v>
      </c>
      <c r="H20" s="117">
        <f t="shared" si="3"/>
        <v>36064.400000000001</v>
      </c>
    </row>
    <row r="21" spans="2:15" x14ac:dyDescent="0.2">
      <c r="B21" s="11">
        <f t="shared" si="0"/>
        <v>2034</v>
      </c>
      <c r="C21" s="8">
        <f>'BCUC-MLF'!AC22</f>
        <v>2123.48</v>
      </c>
      <c r="D21" s="8">
        <f>'BCH-MLF'!AA22</f>
        <v>1380.9659999999999</v>
      </c>
      <c r="E21" s="8">
        <f>'BCH-SiteC'!O22</f>
        <v>74</v>
      </c>
      <c r="F21" s="116">
        <f t="shared" si="1"/>
        <v>64690.856884632012</v>
      </c>
      <c r="G21" s="116">
        <f t="shared" si="2"/>
        <v>35513.70088463201</v>
      </c>
      <c r="H21" s="117">
        <f t="shared" si="3"/>
        <v>36138.400000000001</v>
      </c>
    </row>
    <row r="22" spans="2:15" x14ac:dyDescent="0.2">
      <c r="B22" s="21">
        <f t="shared" si="0"/>
        <v>2035</v>
      </c>
      <c r="C22" s="22">
        <f>'BCUC-MLF'!AC23</f>
        <v>1853.48</v>
      </c>
      <c r="D22" s="22">
        <f>'BCH-MLF'!AA23</f>
        <v>865.36599999999999</v>
      </c>
      <c r="E22" s="8">
        <f>'BCH-SiteC'!O23</f>
        <v>74</v>
      </c>
      <c r="F22" s="116">
        <f t="shared" si="1"/>
        <v>66544.336884632008</v>
      </c>
      <c r="G22" s="116">
        <f t="shared" si="2"/>
        <v>36379.066884632011</v>
      </c>
      <c r="H22" s="117">
        <f t="shared" si="3"/>
        <v>36212.400000000001</v>
      </c>
      <c r="O22" s="9"/>
    </row>
    <row r="23" spans="2:15" s="9" customFormat="1" x14ac:dyDescent="0.2">
      <c r="B23" s="11">
        <f t="shared" si="0"/>
        <v>2036</v>
      </c>
      <c r="C23" s="8">
        <f>'BCUC-MLF'!AC24</f>
        <v>2153.48</v>
      </c>
      <c r="D23" s="8">
        <f>'BCH-MLF'!AA24</f>
        <v>603.96600000000001</v>
      </c>
      <c r="E23" s="8">
        <f>'BCH-SiteC'!O24</f>
        <v>74</v>
      </c>
      <c r="F23" s="116">
        <f t="shared" si="1"/>
        <v>68697.816884632004</v>
      </c>
      <c r="G23" s="116">
        <f t="shared" si="2"/>
        <v>36983.032884632012</v>
      </c>
      <c r="H23" s="117">
        <f t="shared" si="3"/>
        <v>36286.400000000001</v>
      </c>
      <c r="J23"/>
      <c r="K23"/>
      <c r="L23"/>
      <c r="M23"/>
      <c r="O23"/>
    </row>
    <row r="24" spans="2:15" x14ac:dyDescent="0.2">
      <c r="B24" s="11">
        <f t="shared" si="0"/>
        <v>2037</v>
      </c>
      <c r="C24" s="8">
        <f>'BCUC-MLF'!AC25</f>
        <v>2153.48</v>
      </c>
      <c r="D24" s="8">
        <f>'BCH-MLF'!AA25</f>
        <v>603.96600000000001</v>
      </c>
      <c r="E24" s="8">
        <f>'BCH-SiteC'!O25</f>
        <v>74</v>
      </c>
      <c r="F24" s="116">
        <f t="shared" si="1"/>
        <v>70851.296884632</v>
      </c>
      <c r="G24" s="116">
        <f t="shared" si="2"/>
        <v>37586.998884632012</v>
      </c>
      <c r="H24" s="117">
        <f t="shared" si="3"/>
        <v>36360.400000000001</v>
      </c>
    </row>
    <row r="25" spans="2:15" x14ac:dyDescent="0.2">
      <c r="B25" s="11">
        <f t="shared" si="0"/>
        <v>2038</v>
      </c>
      <c r="C25" s="8">
        <f>'BCUC-MLF'!AC26</f>
        <v>2243.48</v>
      </c>
      <c r="D25" s="8">
        <f>'BCH-MLF'!AA26</f>
        <v>603.96600000000001</v>
      </c>
      <c r="E25" s="8">
        <f>'BCH-SiteC'!O26</f>
        <v>74</v>
      </c>
      <c r="F25" s="116">
        <f t="shared" si="1"/>
        <v>73094.776884631996</v>
      </c>
      <c r="G25" s="116">
        <f t="shared" si="2"/>
        <v>38190.964884632012</v>
      </c>
      <c r="H25" s="117">
        <f t="shared" si="3"/>
        <v>36434.400000000001</v>
      </c>
      <c r="J25" s="9"/>
      <c r="K25" s="9"/>
      <c r="L25" s="9"/>
      <c r="M25" s="9"/>
    </row>
    <row r="26" spans="2:15" x14ac:dyDescent="0.2">
      <c r="B26" s="11">
        <f t="shared" si="0"/>
        <v>2039</v>
      </c>
      <c r="C26" s="8">
        <f>'BCUC-MLF'!AC27</f>
        <v>2633.48</v>
      </c>
      <c r="D26" s="8">
        <f>'BCH-MLF'!AA27</f>
        <v>603.96600000000001</v>
      </c>
      <c r="E26" s="8">
        <f>'BCH-SiteC'!O27</f>
        <v>74</v>
      </c>
      <c r="F26" s="116">
        <f t="shared" si="1"/>
        <v>75728.256884631992</v>
      </c>
      <c r="G26" s="116">
        <f t="shared" si="2"/>
        <v>38794.930884632013</v>
      </c>
      <c r="H26" s="117">
        <f t="shared" si="3"/>
        <v>36508.400000000001</v>
      </c>
    </row>
    <row r="27" spans="2:15" x14ac:dyDescent="0.2">
      <c r="B27" s="11">
        <f t="shared" si="0"/>
        <v>2040</v>
      </c>
      <c r="C27" s="8">
        <f>'BCUC-MLF'!AC28</f>
        <v>2693.48</v>
      </c>
      <c r="D27" s="8">
        <f>'BCH-MLF'!AA28</f>
        <v>603.96600000000001</v>
      </c>
      <c r="E27" s="8">
        <f>'BCH-SiteC'!O28</f>
        <v>74</v>
      </c>
      <c r="F27" s="116">
        <f t="shared" si="1"/>
        <v>78421.736884631988</v>
      </c>
      <c r="G27" s="116">
        <f t="shared" si="2"/>
        <v>39398.896884632013</v>
      </c>
      <c r="H27" s="117">
        <f t="shared" si="3"/>
        <v>36582.400000000001</v>
      </c>
    </row>
    <row r="28" spans="2:15" x14ac:dyDescent="0.2">
      <c r="B28" s="11">
        <f t="shared" si="0"/>
        <v>2041</v>
      </c>
      <c r="C28" s="8">
        <f>'BCUC-MLF'!AC29</f>
        <v>2723.48</v>
      </c>
      <c r="D28" s="8">
        <f>'BCH-MLF'!AA29</f>
        <v>603.96600000000001</v>
      </c>
      <c r="E28" s="8">
        <f>'BCH-SiteC'!O29</f>
        <v>74</v>
      </c>
      <c r="F28" s="116">
        <f t="shared" si="1"/>
        <v>81145.216884631984</v>
      </c>
      <c r="G28" s="116">
        <f t="shared" si="2"/>
        <v>40002.862884632013</v>
      </c>
      <c r="H28" s="117">
        <f t="shared" si="3"/>
        <v>36656.400000000001</v>
      </c>
    </row>
    <row r="29" spans="2:15" x14ac:dyDescent="0.2">
      <c r="B29" s="11">
        <f t="shared" si="0"/>
        <v>2042</v>
      </c>
      <c r="C29" s="8">
        <f>'BCUC-MLF'!AC30</f>
        <v>2753.48</v>
      </c>
      <c r="D29" s="8">
        <f>'BCH-MLF'!AA30</f>
        <v>603.96600000000001</v>
      </c>
      <c r="E29" s="8">
        <f>'BCH-SiteC'!O30</f>
        <v>74</v>
      </c>
      <c r="F29" s="116">
        <f t="shared" si="1"/>
        <v>83898.69688463198</v>
      </c>
      <c r="G29" s="116">
        <f t="shared" si="2"/>
        <v>40606.828884632014</v>
      </c>
      <c r="H29" s="117">
        <f t="shared" si="3"/>
        <v>36730.400000000001</v>
      </c>
    </row>
    <row r="30" spans="2:15" x14ac:dyDescent="0.2">
      <c r="B30" s="11">
        <f t="shared" si="0"/>
        <v>2043</v>
      </c>
      <c r="C30" s="8">
        <f>'BCUC-MLF'!AC31</f>
        <v>2813.48</v>
      </c>
      <c r="D30" s="8">
        <f>'BCH-MLF'!AA31</f>
        <v>603.96600000000001</v>
      </c>
      <c r="E30" s="8">
        <f>'BCH-SiteC'!O31</f>
        <v>74</v>
      </c>
      <c r="F30" s="116">
        <f t="shared" si="1"/>
        <v>86712.176884631976</v>
      </c>
      <c r="G30" s="116">
        <f t="shared" si="2"/>
        <v>41210.794884632014</v>
      </c>
      <c r="H30" s="117">
        <f t="shared" si="3"/>
        <v>36804.400000000001</v>
      </c>
    </row>
    <row r="31" spans="2:15" x14ac:dyDescent="0.2">
      <c r="B31" s="11">
        <f t="shared" si="0"/>
        <v>2044</v>
      </c>
      <c r="C31" s="8">
        <f>'BCUC-MLF'!AC32</f>
        <v>2843.48</v>
      </c>
      <c r="D31" s="8">
        <f>'BCH-MLF'!AA32</f>
        <v>603.96600000000001</v>
      </c>
      <c r="E31" s="8">
        <f>'BCH-SiteC'!O32</f>
        <v>74</v>
      </c>
      <c r="F31" s="116">
        <f t="shared" si="1"/>
        <v>89555.656884631971</v>
      </c>
      <c r="G31" s="116">
        <f t="shared" si="2"/>
        <v>41814.760884632014</v>
      </c>
      <c r="H31" s="117">
        <f t="shared" si="3"/>
        <v>36878.400000000001</v>
      </c>
    </row>
    <row r="32" spans="2:15" x14ac:dyDescent="0.2">
      <c r="B32" s="11">
        <f t="shared" si="0"/>
        <v>2045</v>
      </c>
      <c r="C32" s="8">
        <f>'BCUC-MLF'!AC33</f>
        <v>2873.48</v>
      </c>
      <c r="D32" s="8">
        <f>'BCH-MLF'!AA33</f>
        <v>603.96600000000001</v>
      </c>
      <c r="E32" s="8">
        <f>'BCH-SiteC'!O33</f>
        <v>74</v>
      </c>
      <c r="F32" s="116">
        <f t="shared" si="1"/>
        <v>92429.136884631967</v>
      </c>
      <c r="G32" s="116">
        <f t="shared" si="2"/>
        <v>42418.726884632015</v>
      </c>
      <c r="H32" s="117">
        <f t="shared" si="3"/>
        <v>36952.400000000001</v>
      </c>
    </row>
    <row r="33" spans="2:15" x14ac:dyDescent="0.2">
      <c r="B33" s="11">
        <f t="shared" si="0"/>
        <v>2046</v>
      </c>
      <c r="C33" s="8">
        <f>'BCUC-MLF'!AC34</f>
        <v>2813.48</v>
      </c>
      <c r="D33" s="8">
        <f>'BCH-MLF'!AA34</f>
        <v>603.96600000000001</v>
      </c>
      <c r="E33" s="8">
        <f>'BCH-SiteC'!O34</f>
        <v>74</v>
      </c>
      <c r="F33" s="116">
        <f t="shared" si="1"/>
        <v>95242.616884631963</v>
      </c>
      <c r="G33" s="116">
        <f t="shared" si="2"/>
        <v>43022.692884632015</v>
      </c>
      <c r="H33" s="117">
        <f t="shared" si="3"/>
        <v>37026.400000000001</v>
      </c>
    </row>
    <row r="34" spans="2:15" x14ac:dyDescent="0.2">
      <c r="B34" s="11">
        <f t="shared" si="0"/>
        <v>2047</v>
      </c>
      <c r="C34" s="8">
        <f>'BCUC-MLF'!AC35</f>
        <v>2783.48</v>
      </c>
      <c r="D34" s="8">
        <f>'BCH-MLF'!AA35</f>
        <v>603.96600000000001</v>
      </c>
      <c r="E34" s="8">
        <f>'BCH-SiteC'!O35</f>
        <v>74</v>
      </c>
      <c r="F34" s="116">
        <f t="shared" si="1"/>
        <v>98026.096884631959</v>
      </c>
      <c r="G34" s="116">
        <f t="shared" si="2"/>
        <v>43626.658884632016</v>
      </c>
      <c r="H34" s="117">
        <f t="shared" si="3"/>
        <v>37100.400000000001</v>
      </c>
    </row>
    <row r="35" spans="2:15" x14ac:dyDescent="0.2">
      <c r="B35" s="11">
        <f t="shared" si="0"/>
        <v>2048</v>
      </c>
      <c r="C35" s="8">
        <f>'BCUC-MLF'!AC36</f>
        <v>2783.48</v>
      </c>
      <c r="D35" s="8">
        <f>'BCH-MLF'!AA36</f>
        <v>603.96600000000001</v>
      </c>
      <c r="E35" s="8">
        <f>'BCH-SiteC'!O36</f>
        <v>74</v>
      </c>
      <c r="F35" s="116">
        <f t="shared" si="1"/>
        <v>100809.57688463196</v>
      </c>
      <c r="G35" s="116">
        <f t="shared" si="2"/>
        <v>44230.624884632016</v>
      </c>
      <c r="H35" s="117">
        <f t="shared" si="3"/>
        <v>37174.400000000001</v>
      </c>
    </row>
    <row r="36" spans="2:15" x14ac:dyDescent="0.2">
      <c r="B36" s="11">
        <f t="shared" si="0"/>
        <v>2049</v>
      </c>
      <c r="C36" s="8">
        <f>'BCUC-MLF'!AC37</f>
        <v>2783.48</v>
      </c>
      <c r="D36" s="8">
        <f>'BCH-MLF'!AA37</f>
        <v>603.96600000000001</v>
      </c>
      <c r="E36" s="8">
        <f>'BCH-SiteC'!O37</f>
        <v>74</v>
      </c>
      <c r="F36" s="116">
        <f t="shared" si="1"/>
        <v>103593.05688463195</v>
      </c>
      <c r="G36" s="116">
        <f t="shared" si="2"/>
        <v>44834.590884632016</v>
      </c>
      <c r="H36" s="117">
        <f t="shared" si="3"/>
        <v>37248.400000000001</v>
      </c>
    </row>
    <row r="37" spans="2:15" x14ac:dyDescent="0.2">
      <c r="B37" s="11">
        <f t="shared" si="0"/>
        <v>2050</v>
      </c>
      <c r="C37" s="8">
        <f>'BCUC-MLF'!AC38</f>
        <v>2783.48</v>
      </c>
      <c r="D37" s="8">
        <f>'BCH-MLF'!AA38</f>
        <v>603.96600000000001</v>
      </c>
      <c r="E37" s="8">
        <f>'BCH-SiteC'!O38</f>
        <v>74</v>
      </c>
      <c r="F37" s="116">
        <f t="shared" si="1"/>
        <v>106376.53688463195</v>
      </c>
      <c r="G37" s="116">
        <f t="shared" si="2"/>
        <v>45438.556884632017</v>
      </c>
      <c r="H37" s="117">
        <f t="shared" si="3"/>
        <v>37322.400000000001</v>
      </c>
    </row>
    <row r="38" spans="2:15" x14ac:dyDescent="0.2">
      <c r="B38" s="11">
        <f t="shared" si="0"/>
        <v>2051</v>
      </c>
      <c r="C38" s="8">
        <f>'BCUC-MLF'!AC39</f>
        <v>2783.48</v>
      </c>
      <c r="D38" s="8">
        <f>'BCH-MLF'!AA39</f>
        <v>603.96600000000001</v>
      </c>
      <c r="E38" s="8">
        <f>'BCH-SiteC'!O39</f>
        <v>74</v>
      </c>
      <c r="F38" s="116">
        <f t="shared" si="1"/>
        <v>109160.01688463194</v>
      </c>
      <c r="G38" s="116">
        <f t="shared" si="2"/>
        <v>46042.522884632017</v>
      </c>
      <c r="H38" s="117">
        <f t="shared" si="3"/>
        <v>37396.400000000001</v>
      </c>
    </row>
    <row r="39" spans="2:15" x14ac:dyDescent="0.2">
      <c r="B39" s="11">
        <f t="shared" ref="B39:B70" si="4">B38+1</f>
        <v>2052</v>
      </c>
      <c r="C39" s="8">
        <f>'BCUC-MLF'!AC40</f>
        <v>2783.48</v>
      </c>
      <c r="D39" s="8">
        <f>'BCH-MLF'!AA40</f>
        <v>603.96600000000001</v>
      </c>
      <c r="E39" s="8">
        <f>'BCH-SiteC'!O40</f>
        <v>74</v>
      </c>
      <c r="F39" s="116">
        <f t="shared" ref="F39:F70" si="5">F38+C39</f>
        <v>111943.49688463194</v>
      </c>
      <c r="G39" s="116">
        <f t="shared" ref="G39:G70" si="6">G38+D39</f>
        <v>46646.488884632017</v>
      </c>
      <c r="H39" s="117">
        <f t="shared" ref="H39:H70" si="7">H38+E39</f>
        <v>37470.400000000001</v>
      </c>
    </row>
    <row r="40" spans="2:15" x14ac:dyDescent="0.2">
      <c r="B40" s="11">
        <f t="shared" si="4"/>
        <v>2053</v>
      </c>
      <c r="C40" s="8">
        <f>'BCUC-MLF'!AC41</f>
        <v>2783.48</v>
      </c>
      <c r="D40" s="8">
        <f>'BCH-MLF'!AA41</f>
        <v>603.96600000000001</v>
      </c>
      <c r="E40" s="8">
        <f>'BCH-SiteC'!O41</f>
        <v>74</v>
      </c>
      <c r="F40" s="116">
        <f t="shared" si="5"/>
        <v>114726.97688463193</v>
      </c>
      <c r="G40" s="116">
        <f t="shared" si="6"/>
        <v>47250.454884632018</v>
      </c>
      <c r="H40" s="117">
        <f t="shared" si="7"/>
        <v>37544.400000000001</v>
      </c>
    </row>
    <row r="41" spans="2:15" x14ac:dyDescent="0.2">
      <c r="B41" s="82">
        <f t="shared" si="4"/>
        <v>2054</v>
      </c>
      <c r="C41" s="80">
        <f>'BCUC-MLF'!AC42</f>
        <v>2783.48</v>
      </c>
      <c r="D41" s="80">
        <f>'BCH-MLF'!AA42</f>
        <v>603.96600000000001</v>
      </c>
      <c r="E41" s="80">
        <f>'BCH-SiteC'!O42</f>
        <v>74</v>
      </c>
      <c r="F41" s="118">
        <f t="shared" si="5"/>
        <v>117510.45688463193</v>
      </c>
      <c r="G41" s="118">
        <f t="shared" si="6"/>
        <v>47854.420884632018</v>
      </c>
      <c r="H41" s="119">
        <f t="shared" si="7"/>
        <v>37618.400000000001</v>
      </c>
    </row>
    <row r="42" spans="2:15" x14ac:dyDescent="0.2">
      <c r="B42" s="21">
        <f t="shared" si="4"/>
        <v>2055</v>
      </c>
      <c r="C42" s="22">
        <f>'BCUC-MLF'!AC43</f>
        <v>2783.48</v>
      </c>
      <c r="D42" s="22">
        <f>'BCH-MLF'!AA43</f>
        <v>603.96600000000001</v>
      </c>
      <c r="E42" s="22">
        <f>'BCH-SiteC'!O43</f>
        <v>74</v>
      </c>
      <c r="F42" s="120">
        <f t="shared" si="5"/>
        <v>120293.93688463193</v>
      </c>
      <c r="G42" s="120">
        <f t="shared" si="6"/>
        <v>48458.386884632018</v>
      </c>
      <c r="H42" s="121">
        <f t="shared" si="7"/>
        <v>37692.400000000001</v>
      </c>
      <c r="O42" s="9"/>
    </row>
    <row r="43" spans="2:15" s="9" customFormat="1" x14ac:dyDescent="0.2">
      <c r="B43" s="11">
        <f t="shared" si="4"/>
        <v>2056</v>
      </c>
      <c r="C43" s="8">
        <f>'BCUC-MLF'!AC44</f>
        <v>2783.48</v>
      </c>
      <c r="D43" s="8">
        <f>'BCH-MLF'!AA44</f>
        <v>603.96600000000001</v>
      </c>
      <c r="E43" s="8">
        <f>'BCH-SiteC'!O44</f>
        <v>74</v>
      </c>
      <c r="F43" s="116">
        <f t="shared" si="5"/>
        <v>123077.41688463192</v>
      </c>
      <c r="G43" s="116">
        <f t="shared" si="6"/>
        <v>49062.352884632019</v>
      </c>
      <c r="H43" s="117">
        <f t="shared" si="7"/>
        <v>37766.400000000001</v>
      </c>
      <c r="K43"/>
      <c r="L43"/>
      <c r="M43"/>
      <c r="O43"/>
    </row>
    <row r="44" spans="2:15" x14ac:dyDescent="0.2">
      <c r="B44" s="11">
        <f t="shared" si="4"/>
        <v>2057</v>
      </c>
      <c r="C44" s="8">
        <f>'BCUC-MLF'!AC45</f>
        <v>2783.48</v>
      </c>
      <c r="D44" s="8">
        <f>'BCH-MLF'!AA45</f>
        <v>603.96600000000001</v>
      </c>
      <c r="E44" s="8">
        <f>'BCH-SiteC'!O45</f>
        <v>74</v>
      </c>
      <c r="F44" s="116">
        <f t="shared" si="5"/>
        <v>125860.89688463192</v>
      </c>
      <c r="G44" s="116">
        <f t="shared" si="6"/>
        <v>49666.318884632019</v>
      </c>
      <c r="H44" s="117">
        <f t="shared" si="7"/>
        <v>37840.400000000001</v>
      </c>
      <c r="J44" s="9"/>
    </row>
    <row r="45" spans="2:15" x14ac:dyDescent="0.2">
      <c r="B45" s="11">
        <f t="shared" si="4"/>
        <v>2058</v>
      </c>
      <c r="C45" s="8">
        <f>'BCUC-MLF'!AC46</f>
        <v>2783.48</v>
      </c>
      <c r="D45" s="8">
        <f>'BCH-MLF'!AA46</f>
        <v>603.96600000000001</v>
      </c>
      <c r="E45" s="8">
        <f>'BCH-SiteC'!O46</f>
        <v>74</v>
      </c>
      <c r="F45" s="116">
        <f t="shared" si="5"/>
        <v>128644.37688463191</v>
      </c>
      <c r="G45" s="116">
        <f t="shared" si="6"/>
        <v>50270.284884632019</v>
      </c>
      <c r="H45" s="117">
        <f t="shared" si="7"/>
        <v>37914.400000000001</v>
      </c>
      <c r="J45" s="1" t="s">
        <v>117</v>
      </c>
    </row>
    <row r="46" spans="2:15" x14ac:dyDescent="0.2">
      <c r="B46" s="11">
        <f t="shared" si="4"/>
        <v>2059</v>
      </c>
      <c r="C46" s="8">
        <f>'BCUC-MLF'!AC47</f>
        <v>2783.48</v>
      </c>
      <c r="D46" s="8">
        <f>'BCH-MLF'!AA47</f>
        <v>603.96600000000001</v>
      </c>
      <c r="E46" s="8">
        <f>'BCH-SiteC'!O47</f>
        <v>74</v>
      </c>
      <c r="F46" s="116">
        <f t="shared" si="5"/>
        <v>131427.85688463191</v>
      </c>
      <c r="G46" s="116">
        <f t="shared" si="6"/>
        <v>50874.25088463202</v>
      </c>
      <c r="H46" s="117">
        <f t="shared" si="7"/>
        <v>37988.400000000001</v>
      </c>
      <c r="J46" s="7" t="s">
        <v>45</v>
      </c>
      <c r="M46">
        <v>0.8</v>
      </c>
    </row>
    <row r="47" spans="2:15" x14ac:dyDescent="0.2">
      <c r="B47" s="11">
        <f t="shared" si="4"/>
        <v>2060</v>
      </c>
      <c r="C47" s="8">
        <f>'BCUC-MLF'!AC48</f>
        <v>2783.48</v>
      </c>
      <c r="D47" s="8">
        <f>'BCH-MLF'!AA48</f>
        <v>603.96600000000001</v>
      </c>
      <c r="E47" s="8">
        <f>'BCH-SiteC'!O48</f>
        <v>74</v>
      </c>
      <c r="F47" s="116">
        <f t="shared" si="5"/>
        <v>134211.33688463192</v>
      </c>
      <c r="G47" s="116">
        <f t="shared" si="6"/>
        <v>51478.21688463202</v>
      </c>
      <c r="H47" s="117">
        <f t="shared" si="7"/>
        <v>38062.400000000001</v>
      </c>
    </row>
    <row r="48" spans="2:15" x14ac:dyDescent="0.2">
      <c r="B48" s="11">
        <f t="shared" si="4"/>
        <v>2061</v>
      </c>
      <c r="C48" s="8">
        <f>'BCUC-MLF'!AC49</f>
        <v>2783.48</v>
      </c>
      <c r="D48" s="8">
        <f>'BCH-MLF'!AA49</f>
        <v>603.96600000000001</v>
      </c>
      <c r="E48" s="8">
        <f>'BCH-SiteC'!O49</f>
        <v>74</v>
      </c>
      <c r="F48" s="116">
        <f t="shared" si="5"/>
        <v>136994.81688463193</v>
      </c>
      <c r="G48" s="116">
        <f t="shared" si="6"/>
        <v>52082.18288463202</v>
      </c>
      <c r="H48" s="117">
        <f t="shared" si="7"/>
        <v>38136.400000000001</v>
      </c>
    </row>
    <row r="49" spans="2:8" x14ac:dyDescent="0.2">
      <c r="B49" s="11">
        <f t="shared" si="4"/>
        <v>2062</v>
      </c>
      <c r="C49" s="8">
        <f>'BCUC-MLF'!AC50</f>
        <v>2783.48</v>
      </c>
      <c r="D49" s="8">
        <f>'BCH-MLF'!AA50</f>
        <v>603.96600000000001</v>
      </c>
      <c r="E49" s="8">
        <f>'BCH-SiteC'!O50</f>
        <v>74</v>
      </c>
      <c r="F49" s="116">
        <f t="shared" si="5"/>
        <v>139778.29688463194</v>
      </c>
      <c r="G49" s="116">
        <f t="shared" si="6"/>
        <v>52686.148884632021</v>
      </c>
      <c r="H49" s="117">
        <f t="shared" si="7"/>
        <v>38210.400000000001</v>
      </c>
    </row>
    <row r="50" spans="2:8" x14ac:dyDescent="0.2">
      <c r="B50" s="11">
        <f t="shared" si="4"/>
        <v>2063</v>
      </c>
      <c r="C50" s="8">
        <f>'BCUC-MLF'!AC51</f>
        <v>2783.48</v>
      </c>
      <c r="D50" s="8">
        <f>'BCH-MLF'!AA51</f>
        <v>603.96600000000001</v>
      </c>
      <c r="E50" s="8">
        <f>'BCH-SiteC'!O51</f>
        <v>74</v>
      </c>
      <c r="F50" s="116">
        <f t="shared" si="5"/>
        <v>142561.77688463195</v>
      </c>
      <c r="G50" s="116">
        <f t="shared" si="6"/>
        <v>53290.114884632021</v>
      </c>
      <c r="H50" s="117">
        <f t="shared" si="7"/>
        <v>38284.400000000001</v>
      </c>
    </row>
    <row r="51" spans="2:8" x14ac:dyDescent="0.2">
      <c r="B51" s="11">
        <f t="shared" si="4"/>
        <v>2064</v>
      </c>
      <c r="C51" s="8">
        <f>'BCUC-MLF'!AC52</f>
        <v>2783.48</v>
      </c>
      <c r="D51" s="8">
        <f>'BCH-MLF'!AA52</f>
        <v>603.96600000000001</v>
      </c>
      <c r="E51" s="8">
        <f>'BCH-SiteC'!O52</f>
        <v>74</v>
      </c>
      <c r="F51" s="116">
        <f t="shared" si="5"/>
        <v>145345.25688463196</v>
      </c>
      <c r="G51" s="116">
        <f t="shared" si="6"/>
        <v>53894.080884632021</v>
      </c>
      <c r="H51" s="117">
        <f t="shared" si="7"/>
        <v>38358.400000000001</v>
      </c>
    </row>
    <row r="52" spans="2:8" x14ac:dyDescent="0.2">
      <c r="B52" s="11">
        <f t="shared" si="4"/>
        <v>2065</v>
      </c>
      <c r="C52" s="8">
        <f>'BCUC-MLF'!AC53</f>
        <v>2783.48</v>
      </c>
      <c r="D52" s="8">
        <f>'BCH-MLF'!AA53</f>
        <v>603.96600000000001</v>
      </c>
      <c r="E52" s="8">
        <f>'BCH-SiteC'!O53</f>
        <v>74</v>
      </c>
      <c r="F52" s="116">
        <f t="shared" si="5"/>
        <v>148128.73688463197</v>
      </c>
      <c r="G52" s="116">
        <f t="shared" si="6"/>
        <v>54498.046884632022</v>
      </c>
      <c r="H52" s="117">
        <f t="shared" si="7"/>
        <v>38432.400000000001</v>
      </c>
    </row>
    <row r="53" spans="2:8" x14ac:dyDescent="0.2">
      <c r="B53" s="11">
        <f t="shared" si="4"/>
        <v>2066</v>
      </c>
      <c r="C53" s="8">
        <f>'BCUC-MLF'!AC54</f>
        <v>2783.48</v>
      </c>
      <c r="D53" s="8">
        <f>'BCH-MLF'!AA54</f>
        <v>603.96600000000001</v>
      </c>
      <c r="E53" s="8">
        <f>'BCH-SiteC'!O54</f>
        <v>74</v>
      </c>
      <c r="F53" s="116">
        <f t="shared" si="5"/>
        <v>150912.21688463198</v>
      </c>
      <c r="G53" s="116">
        <f t="shared" si="6"/>
        <v>55102.012884632022</v>
      </c>
      <c r="H53" s="117">
        <f t="shared" si="7"/>
        <v>38506.400000000001</v>
      </c>
    </row>
    <row r="54" spans="2:8" x14ac:dyDescent="0.2">
      <c r="B54" s="11">
        <f t="shared" si="4"/>
        <v>2067</v>
      </c>
      <c r="C54" s="8">
        <f>'BCUC-MLF'!AC55</f>
        <v>2783.48</v>
      </c>
      <c r="D54" s="8">
        <f>'BCH-MLF'!AA55</f>
        <v>603.96600000000001</v>
      </c>
      <c r="E54" s="8">
        <f>'BCH-SiteC'!O55</f>
        <v>74</v>
      </c>
      <c r="F54" s="116">
        <f t="shared" si="5"/>
        <v>153695.69688463199</v>
      </c>
      <c r="G54" s="116">
        <f t="shared" si="6"/>
        <v>55705.978884632023</v>
      </c>
      <c r="H54" s="117">
        <f t="shared" si="7"/>
        <v>38580.400000000001</v>
      </c>
    </row>
    <row r="55" spans="2:8" x14ac:dyDescent="0.2">
      <c r="B55" s="11">
        <f t="shared" si="4"/>
        <v>2068</v>
      </c>
      <c r="C55" s="8">
        <f>'BCUC-MLF'!AC56</f>
        <v>2783.48</v>
      </c>
      <c r="D55" s="8">
        <f>'BCH-MLF'!AA56</f>
        <v>603.96600000000001</v>
      </c>
      <c r="E55" s="8">
        <f>'BCH-SiteC'!O56</f>
        <v>74</v>
      </c>
      <c r="F55" s="116">
        <f t="shared" si="5"/>
        <v>156479.176884632</v>
      </c>
      <c r="G55" s="116">
        <f t="shared" si="6"/>
        <v>56309.944884632023</v>
      </c>
      <c r="H55" s="117">
        <f t="shared" si="7"/>
        <v>38654.400000000001</v>
      </c>
    </row>
    <row r="56" spans="2:8" x14ac:dyDescent="0.2">
      <c r="B56" s="11">
        <f t="shared" si="4"/>
        <v>2069</v>
      </c>
      <c r="C56" s="8">
        <f>'BCUC-MLF'!AC57</f>
        <v>2783.48</v>
      </c>
      <c r="D56" s="8">
        <f>'BCH-MLF'!AA57</f>
        <v>603.96600000000001</v>
      </c>
      <c r="E56" s="8">
        <f>'BCH-SiteC'!O57</f>
        <v>74</v>
      </c>
      <c r="F56" s="116">
        <f t="shared" si="5"/>
        <v>159262.65688463202</v>
      </c>
      <c r="G56" s="116">
        <f t="shared" si="6"/>
        <v>56913.910884632023</v>
      </c>
      <c r="H56" s="117">
        <f t="shared" si="7"/>
        <v>38728.400000000001</v>
      </c>
    </row>
    <row r="57" spans="2:8" x14ac:dyDescent="0.2">
      <c r="B57" s="11">
        <f t="shared" si="4"/>
        <v>2070</v>
      </c>
      <c r="C57" s="8">
        <f>'BCUC-MLF'!AC58</f>
        <v>2783.48</v>
      </c>
      <c r="D57" s="8">
        <f>'BCH-MLF'!AA58</f>
        <v>603.96600000000001</v>
      </c>
      <c r="E57" s="8">
        <f>'BCH-SiteC'!O58</f>
        <v>74</v>
      </c>
      <c r="F57" s="116">
        <f t="shared" si="5"/>
        <v>162046.13688463203</v>
      </c>
      <c r="G57" s="116">
        <f t="shared" si="6"/>
        <v>57517.876884632024</v>
      </c>
      <c r="H57" s="117">
        <f t="shared" si="7"/>
        <v>38802.400000000001</v>
      </c>
    </row>
    <row r="58" spans="2:8" x14ac:dyDescent="0.2">
      <c r="B58" s="11">
        <f t="shared" si="4"/>
        <v>2071</v>
      </c>
      <c r="C58" s="8">
        <f>'BCUC-MLF'!AC59</f>
        <v>2783.48</v>
      </c>
      <c r="D58" s="8">
        <f>'BCH-MLF'!AA59</f>
        <v>603.96600000000001</v>
      </c>
      <c r="E58" s="8">
        <f>'BCH-SiteC'!O59</f>
        <v>74</v>
      </c>
      <c r="F58" s="116">
        <f t="shared" si="5"/>
        <v>164829.61688463204</v>
      </c>
      <c r="G58" s="116">
        <f t="shared" si="6"/>
        <v>58121.842884632024</v>
      </c>
      <c r="H58" s="117">
        <f t="shared" si="7"/>
        <v>38876.400000000001</v>
      </c>
    </row>
    <row r="59" spans="2:8" x14ac:dyDescent="0.2">
      <c r="B59" s="11">
        <f t="shared" si="4"/>
        <v>2072</v>
      </c>
      <c r="C59" s="8">
        <f>'BCUC-MLF'!AC60</f>
        <v>2783.48</v>
      </c>
      <c r="D59" s="8">
        <f>'BCH-MLF'!AA60</f>
        <v>603.96600000000001</v>
      </c>
      <c r="E59" s="8">
        <f>'BCH-SiteC'!O60</f>
        <v>74</v>
      </c>
      <c r="F59" s="116">
        <f t="shared" si="5"/>
        <v>167613.09688463205</v>
      </c>
      <c r="G59" s="116">
        <f t="shared" si="6"/>
        <v>58725.808884632024</v>
      </c>
      <c r="H59" s="117">
        <f t="shared" si="7"/>
        <v>38950.400000000001</v>
      </c>
    </row>
    <row r="60" spans="2:8" x14ac:dyDescent="0.2">
      <c r="B60" s="11">
        <f t="shared" si="4"/>
        <v>2073</v>
      </c>
      <c r="C60" s="8">
        <f>'BCUC-MLF'!AC61</f>
        <v>2783.48</v>
      </c>
      <c r="D60" s="8">
        <f>'BCH-MLF'!AA61</f>
        <v>603.96600000000001</v>
      </c>
      <c r="E60" s="8">
        <f>'BCH-SiteC'!O61</f>
        <v>74</v>
      </c>
      <c r="F60" s="116">
        <f t="shared" si="5"/>
        <v>170396.57688463206</v>
      </c>
      <c r="G60" s="116">
        <f t="shared" si="6"/>
        <v>59329.774884632025</v>
      </c>
      <c r="H60" s="117">
        <f t="shared" si="7"/>
        <v>39024.400000000001</v>
      </c>
    </row>
    <row r="61" spans="2:8" x14ac:dyDescent="0.2">
      <c r="B61" s="11">
        <f t="shared" si="4"/>
        <v>2074</v>
      </c>
      <c r="C61" s="8">
        <f>'BCUC-MLF'!AC62</f>
        <v>2783.48</v>
      </c>
      <c r="D61" s="8">
        <f>'BCH-MLF'!AA62</f>
        <v>603.96600000000001</v>
      </c>
      <c r="E61" s="8">
        <f>'BCH-SiteC'!O62</f>
        <v>74</v>
      </c>
      <c r="F61" s="116">
        <f t="shared" si="5"/>
        <v>173180.05688463207</v>
      </c>
      <c r="G61" s="116">
        <f t="shared" si="6"/>
        <v>59933.740884632025</v>
      </c>
      <c r="H61" s="117">
        <f t="shared" si="7"/>
        <v>39098.400000000001</v>
      </c>
    </row>
    <row r="62" spans="2:8" x14ac:dyDescent="0.2">
      <c r="B62" s="11">
        <f t="shared" si="4"/>
        <v>2075</v>
      </c>
      <c r="C62" s="8">
        <f>'BCUC-MLF'!AC63</f>
        <v>2783.48</v>
      </c>
      <c r="D62" s="8">
        <f>'BCH-MLF'!AA63</f>
        <v>603.96600000000001</v>
      </c>
      <c r="E62" s="8">
        <f>'BCH-SiteC'!O63</f>
        <v>74</v>
      </c>
      <c r="F62" s="116">
        <f t="shared" si="5"/>
        <v>175963.53688463208</v>
      </c>
      <c r="G62" s="116">
        <f t="shared" si="6"/>
        <v>60537.706884632025</v>
      </c>
      <c r="H62" s="117">
        <f t="shared" si="7"/>
        <v>39172.400000000001</v>
      </c>
    </row>
    <row r="63" spans="2:8" x14ac:dyDescent="0.2">
      <c r="B63" s="11">
        <f t="shared" si="4"/>
        <v>2076</v>
      </c>
      <c r="C63" s="8">
        <f>'BCUC-MLF'!AC64</f>
        <v>2783.48</v>
      </c>
      <c r="D63" s="8">
        <f>'BCH-MLF'!AA64</f>
        <v>603.96600000000001</v>
      </c>
      <c r="E63" s="8">
        <f>'BCH-SiteC'!O64</f>
        <v>74</v>
      </c>
      <c r="F63" s="116">
        <f t="shared" si="5"/>
        <v>178747.01688463209</v>
      </c>
      <c r="G63" s="116">
        <f t="shared" si="6"/>
        <v>61141.672884632026</v>
      </c>
      <c r="H63" s="117">
        <f t="shared" si="7"/>
        <v>39246.400000000001</v>
      </c>
    </row>
    <row r="64" spans="2:8" x14ac:dyDescent="0.2">
      <c r="B64" s="11">
        <f t="shared" si="4"/>
        <v>2077</v>
      </c>
      <c r="C64" s="8">
        <f>'BCUC-MLF'!AC65</f>
        <v>2783.48</v>
      </c>
      <c r="D64" s="8">
        <f>'BCH-MLF'!AA65</f>
        <v>603.96600000000001</v>
      </c>
      <c r="E64" s="8">
        <f>'BCH-SiteC'!O65</f>
        <v>74</v>
      </c>
      <c r="F64" s="116">
        <f t="shared" si="5"/>
        <v>181530.4968846321</v>
      </c>
      <c r="G64" s="116">
        <f t="shared" si="6"/>
        <v>61745.638884632026</v>
      </c>
      <c r="H64" s="117">
        <f t="shared" si="7"/>
        <v>39320.400000000001</v>
      </c>
    </row>
    <row r="65" spans="2:15" x14ac:dyDescent="0.2">
      <c r="B65" s="11">
        <f t="shared" si="4"/>
        <v>2078</v>
      </c>
      <c r="C65" s="8">
        <f>'BCUC-MLF'!AC66</f>
        <v>2783.48</v>
      </c>
      <c r="D65" s="8">
        <f>'BCH-MLF'!AA66</f>
        <v>603.96600000000001</v>
      </c>
      <c r="E65" s="8">
        <f>'BCH-SiteC'!O66</f>
        <v>74</v>
      </c>
      <c r="F65" s="116">
        <f t="shared" si="5"/>
        <v>184313.97688463211</v>
      </c>
      <c r="G65" s="116">
        <f t="shared" si="6"/>
        <v>62349.604884632026</v>
      </c>
      <c r="H65" s="117">
        <f t="shared" si="7"/>
        <v>39394.400000000001</v>
      </c>
    </row>
    <row r="66" spans="2:15" x14ac:dyDescent="0.2">
      <c r="B66" s="11">
        <f t="shared" si="4"/>
        <v>2079</v>
      </c>
      <c r="C66" s="8">
        <f>'BCUC-MLF'!AC67</f>
        <v>2783.48</v>
      </c>
      <c r="D66" s="8">
        <f>'BCH-MLF'!AA67</f>
        <v>603.96600000000001</v>
      </c>
      <c r="E66" s="8">
        <f>'BCH-SiteC'!O67</f>
        <v>74</v>
      </c>
      <c r="F66" s="116">
        <f t="shared" si="5"/>
        <v>187097.45688463212</v>
      </c>
      <c r="G66" s="116">
        <f t="shared" si="6"/>
        <v>62953.570884632027</v>
      </c>
      <c r="H66" s="117">
        <f t="shared" si="7"/>
        <v>39468.400000000001</v>
      </c>
    </row>
    <row r="67" spans="2:15" x14ac:dyDescent="0.2">
      <c r="B67" s="11">
        <f t="shared" si="4"/>
        <v>2080</v>
      </c>
      <c r="C67" s="8">
        <f>'BCUC-MLF'!AC68</f>
        <v>2783.48</v>
      </c>
      <c r="D67" s="8">
        <f>'BCH-MLF'!AA68</f>
        <v>603.96600000000001</v>
      </c>
      <c r="E67" s="8">
        <f>'BCH-SiteC'!O68</f>
        <v>74</v>
      </c>
      <c r="F67" s="116">
        <f t="shared" si="5"/>
        <v>189880.93688463213</v>
      </c>
      <c r="G67" s="116">
        <f t="shared" si="6"/>
        <v>63557.536884632027</v>
      </c>
      <c r="H67" s="117">
        <f t="shared" si="7"/>
        <v>39542.400000000001</v>
      </c>
    </row>
    <row r="68" spans="2:15" x14ac:dyDescent="0.2">
      <c r="B68" s="11">
        <f t="shared" si="4"/>
        <v>2081</v>
      </c>
      <c r="C68" s="8">
        <f>'BCUC-MLF'!AC69</f>
        <v>2783.48</v>
      </c>
      <c r="D68" s="8">
        <f>'BCH-MLF'!AA69</f>
        <v>603.96600000000001</v>
      </c>
      <c r="E68" s="8">
        <f>'BCH-SiteC'!O69</f>
        <v>74</v>
      </c>
      <c r="F68" s="116">
        <f t="shared" si="5"/>
        <v>192664.41688463214</v>
      </c>
      <c r="G68" s="116">
        <f t="shared" si="6"/>
        <v>64161.502884632027</v>
      </c>
      <c r="H68" s="117">
        <f t="shared" si="7"/>
        <v>39616.400000000001</v>
      </c>
    </row>
    <row r="69" spans="2:15" x14ac:dyDescent="0.2">
      <c r="B69" s="11">
        <f t="shared" si="4"/>
        <v>2082</v>
      </c>
      <c r="C69" s="8">
        <f>'BCUC-MLF'!AC70</f>
        <v>2783.48</v>
      </c>
      <c r="D69" s="8">
        <f>'BCH-MLF'!AA70</f>
        <v>603.96600000000001</v>
      </c>
      <c r="E69" s="8">
        <f>'BCH-SiteC'!O70</f>
        <v>74</v>
      </c>
      <c r="F69" s="116">
        <f t="shared" si="5"/>
        <v>195447.89688463215</v>
      </c>
      <c r="G69" s="116">
        <f t="shared" si="6"/>
        <v>64765.468884632028</v>
      </c>
      <c r="H69" s="117">
        <f t="shared" si="7"/>
        <v>39690.400000000001</v>
      </c>
    </row>
    <row r="70" spans="2:15" x14ac:dyDescent="0.2">
      <c r="B70" s="11">
        <f t="shared" si="4"/>
        <v>2083</v>
      </c>
      <c r="C70" s="8">
        <f>'BCUC-MLF'!AC71</f>
        <v>2783.48</v>
      </c>
      <c r="D70" s="8">
        <f>'BCH-MLF'!AA71</f>
        <v>603.96600000000001</v>
      </c>
      <c r="E70" s="8">
        <f>'BCH-SiteC'!O71</f>
        <v>74</v>
      </c>
      <c r="F70" s="116">
        <f t="shared" si="5"/>
        <v>198231.37688463216</v>
      </c>
      <c r="G70" s="116">
        <f t="shared" si="6"/>
        <v>65369.434884632028</v>
      </c>
      <c r="H70" s="117">
        <f t="shared" si="7"/>
        <v>39764.400000000001</v>
      </c>
    </row>
    <row r="71" spans="2:15" x14ac:dyDescent="0.2">
      <c r="B71" s="11">
        <f t="shared" ref="B71:B81" si="8">B70+1</f>
        <v>2084</v>
      </c>
      <c r="C71" s="8">
        <f>'BCUC-MLF'!AC72</f>
        <v>2783.48</v>
      </c>
      <c r="D71" s="8">
        <f>'BCH-MLF'!AA72</f>
        <v>603.96600000000001</v>
      </c>
      <c r="E71" s="8">
        <f>'BCH-SiteC'!O72</f>
        <v>74</v>
      </c>
      <c r="F71" s="116">
        <f t="shared" ref="F71:F81" si="9">F70+C71</f>
        <v>201014.85688463217</v>
      </c>
      <c r="G71" s="116">
        <f t="shared" ref="G71:G81" si="10">G70+D71</f>
        <v>65973.400884632021</v>
      </c>
      <c r="H71" s="117">
        <f t="shared" ref="H71:H81" si="11">H70+E71</f>
        <v>39838.400000000001</v>
      </c>
    </row>
    <row r="72" spans="2:15" x14ac:dyDescent="0.2">
      <c r="B72" s="11">
        <f t="shared" si="8"/>
        <v>2085</v>
      </c>
      <c r="C72" s="8">
        <f>'BCUC-MLF'!AC73</f>
        <v>2783.48</v>
      </c>
      <c r="D72" s="8">
        <f>'BCH-MLF'!AA73</f>
        <v>603.96600000000001</v>
      </c>
      <c r="E72" s="8">
        <f>'BCH-SiteC'!O73</f>
        <v>74</v>
      </c>
      <c r="F72" s="116">
        <f t="shared" si="9"/>
        <v>203798.33688463218</v>
      </c>
      <c r="G72" s="116">
        <f t="shared" si="10"/>
        <v>66577.366884632022</v>
      </c>
      <c r="H72" s="117">
        <f t="shared" si="11"/>
        <v>39912.400000000001</v>
      </c>
    </row>
    <row r="73" spans="2:15" x14ac:dyDescent="0.2">
      <c r="B73" s="11">
        <f t="shared" si="8"/>
        <v>2086</v>
      </c>
      <c r="C73" s="8">
        <f>'BCUC-MLF'!AC74</f>
        <v>2783.48</v>
      </c>
      <c r="D73" s="8">
        <f>'BCH-MLF'!AA74</f>
        <v>603.96600000000001</v>
      </c>
      <c r="E73" s="8">
        <f>'BCH-SiteC'!O74</f>
        <v>74</v>
      </c>
      <c r="F73" s="116">
        <f t="shared" si="9"/>
        <v>206581.81688463219</v>
      </c>
      <c r="G73" s="116">
        <f t="shared" si="10"/>
        <v>67181.332884632022</v>
      </c>
      <c r="H73" s="117">
        <f t="shared" si="11"/>
        <v>39986.400000000001</v>
      </c>
    </row>
    <row r="74" spans="2:15" x14ac:dyDescent="0.2">
      <c r="B74" s="11">
        <f t="shared" si="8"/>
        <v>2087</v>
      </c>
      <c r="C74" s="8">
        <f>'BCUC-MLF'!AC75</f>
        <v>2783.48</v>
      </c>
      <c r="D74" s="8">
        <f>'BCH-MLF'!AA75</f>
        <v>603.96600000000001</v>
      </c>
      <c r="E74" s="8">
        <f>'BCH-SiteC'!O75</f>
        <v>74</v>
      </c>
      <c r="F74" s="116">
        <f t="shared" si="9"/>
        <v>209365.2968846322</v>
      </c>
      <c r="G74" s="116">
        <f t="shared" si="10"/>
        <v>67785.298884632022</v>
      </c>
      <c r="H74" s="117">
        <f t="shared" si="11"/>
        <v>40060.400000000001</v>
      </c>
      <c r="O74" s="9"/>
    </row>
    <row r="75" spans="2:15" s="9" customFormat="1" x14ac:dyDescent="0.2">
      <c r="B75" s="21">
        <f t="shared" si="8"/>
        <v>2088</v>
      </c>
      <c r="C75" s="8">
        <f>'BCUC-MLF'!AC76</f>
        <v>2783.48</v>
      </c>
      <c r="D75" s="8">
        <f>'BCH-MLF'!AA76</f>
        <v>603.96600000000001</v>
      </c>
      <c r="E75" s="8">
        <f>'BCH-SiteC'!O76</f>
        <v>74</v>
      </c>
      <c r="F75" s="116">
        <f t="shared" si="9"/>
        <v>212148.77688463221</v>
      </c>
      <c r="G75" s="116">
        <f t="shared" si="10"/>
        <v>68389.264884632023</v>
      </c>
      <c r="H75" s="117">
        <f t="shared" si="11"/>
        <v>40134.400000000001</v>
      </c>
      <c r="J75"/>
      <c r="K75"/>
      <c r="L75"/>
      <c r="M75"/>
    </row>
    <row r="76" spans="2:15" s="9" customFormat="1" x14ac:dyDescent="0.2">
      <c r="B76" s="21">
        <f t="shared" si="8"/>
        <v>2089</v>
      </c>
      <c r="C76" s="8">
        <f>'BCUC-MLF'!AC77</f>
        <v>2783.48</v>
      </c>
      <c r="D76" s="8">
        <f>'BCH-MLF'!AA77</f>
        <v>603.96600000000001</v>
      </c>
      <c r="E76" s="8">
        <f>'BCH-SiteC'!O77</f>
        <v>74</v>
      </c>
      <c r="F76" s="116">
        <f t="shared" si="9"/>
        <v>214932.25688463222</v>
      </c>
      <c r="G76" s="116">
        <f t="shared" si="10"/>
        <v>68993.230884632023</v>
      </c>
      <c r="H76" s="117">
        <f t="shared" si="11"/>
        <v>40208.400000000001</v>
      </c>
      <c r="J76"/>
      <c r="K76"/>
      <c r="L76"/>
      <c r="M76"/>
      <c r="O76"/>
    </row>
    <row r="77" spans="2:15" x14ac:dyDescent="0.2">
      <c r="B77" s="21">
        <f t="shared" si="8"/>
        <v>2090</v>
      </c>
      <c r="C77" s="8">
        <f>'BCUC-MLF'!AC78</f>
        <v>2783.48</v>
      </c>
      <c r="D77" s="8">
        <f>'BCH-MLF'!AA78</f>
        <v>603.96600000000001</v>
      </c>
      <c r="E77" s="8">
        <f>'BCH-SiteC'!O78</f>
        <v>74</v>
      </c>
      <c r="F77" s="116">
        <f t="shared" si="9"/>
        <v>217715.73688463224</v>
      </c>
      <c r="G77" s="116">
        <f t="shared" si="10"/>
        <v>69597.196884632023</v>
      </c>
      <c r="H77" s="117">
        <f t="shared" si="11"/>
        <v>40282.400000000001</v>
      </c>
    </row>
    <row r="78" spans="2:15" x14ac:dyDescent="0.2">
      <c r="B78" s="21">
        <f t="shared" si="8"/>
        <v>2091</v>
      </c>
      <c r="C78" s="8">
        <f>'BCUC-MLF'!AC79</f>
        <v>2783.48</v>
      </c>
      <c r="D78" s="8">
        <f>'BCH-MLF'!AA79</f>
        <v>603.96600000000001</v>
      </c>
      <c r="E78" s="8">
        <f>'BCH-SiteC'!O79</f>
        <v>74</v>
      </c>
      <c r="F78" s="116">
        <f t="shared" si="9"/>
        <v>220499.21688463225</v>
      </c>
      <c r="G78" s="116">
        <f t="shared" si="10"/>
        <v>70201.162884632024</v>
      </c>
      <c r="H78" s="117">
        <f t="shared" si="11"/>
        <v>40356.400000000001</v>
      </c>
      <c r="J78" s="9"/>
      <c r="K78" s="9"/>
      <c r="L78" s="9"/>
      <c r="M78" s="9"/>
    </row>
    <row r="79" spans="2:15" x14ac:dyDescent="0.2">
      <c r="B79" s="21">
        <f t="shared" si="8"/>
        <v>2092</v>
      </c>
      <c r="C79" s="8">
        <f>'BCUC-MLF'!AC80</f>
        <v>2783.48</v>
      </c>
      <c r="D79" s="8">
        <f>'BCH-MLF'!AA80</f>
        <v>603.96600000000001</v>
      </c>
      <c r="E79" s="8">
        <f>'BCH-SiteC'!O80</f>
        <v>74</v>
      </c>
      <c r="F79" s="116">
        <f t="shared" si="9"/>
        <v>223282.69688463226</v>
      </c>
      <c r="G79" s="116">
        <f t="shared" si="10"/>
        <v>70805.128884632024</v>
      </c>
      <c r="H79" s="117">
        <f t="shared" si="11"/>
        <v>40430.400000000001</v>
      </c>
      <c r="J79" s="9"/>
      <c r="K79" s="9"/>
      <c r="L79" s="9"/>
      <c r="M79" s="9"/>
    </row>
    <row r="80" spans="2:15" x14ac:dyDescent="0.2">
      <c r="B80" s="21">
        <f t="shared" si="8"/>
        <v>2093</v>
      </c>
      <c r="C80" s="8">
        <f>'BCUC-MLF'!AC81</f>
        <v>2783.48</v>
      </c>
      <c r="D80" s="8">
        <f>'BCH-MLF'!AA81</f>
        <v>603.96600000000001</v>
      </c>
      <c r="E80" s="8">
        <f>'BCH-SiteC'!O81</f>
        <v>74</v>
      </c>
      <c r="F80" s="116">
        <f t="shared" si="9"/>
        <v>226066.17688463227</v>
      </c>
      <c r="G80" s="116">
        <f t="shared" si="10"/>
        <v>71409.094884632024</v>
      </c>
      <c r="H80" s="117">
        <f t="shared" si="11"/>
        <v>40504.400000000001</v>
      </c>
    </row>
    <row r="81" spans="2:8" ht="17" thickBot="1" x14ac:dyDescent="0.25">
      <c r="B81" s="83">
        <f t="shared" si="8"/>
        <v>2094</v>
      </c>
      <c r="C81" s="84">
        <f>'BCUC-MLF'!AC82</f>
        <v>2783.48</v>
      </c>
      <c r="D81" s="84">
        <f>'BCH-MLF'!AA82</f>
        <v>603.96600000000001</v>
      </c>
      <c r="E81" s="84">
        <f>'BCH-SiteC'!O82</f>
        <v>74</v>
      </c>
      <c r="F81" s="122">
        <f t="shared" si="9"/>
        <v>228849.65688463228</v>
      </c>
      <c r="G81" s="122">
        <f t="shared" si="10"/>
        <v>72013.060884632025</v>
      </c>
      <c r="H81" s="123">
        <f t="shared" si="11"/>
        <v>40578.400000000001</v>
      </c>
    </row>
  </sheetData>
  <phoneticPr fontId="13" type="noConversion"/>
  <pageMargins left="0.75000000000000011" right="0.75000000000000011" top="1" bottom="1" header="0.5" footer="0.5"/>
  <pageSetup orientation="portrait" horizontalDpi="4294967292" verticalDpi="4294967292"/>
  <headerFooter>
    <oddHeader>&amp;L&amp;"Calibri,Bold"&amp;14&amp;K000000Employment Comparison&amp;R&amp;"Calibri,Bold"&amp;14&amp;K000000Treaty 8 Tribal Association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BCUC-LLF</vt:lpstr>
      <vt:lpstr>BCUC-MLF</vt:lpstr>
      <vt:lpstr>BCH-LLF</vt:lpstr>
      <vt:lpstr>BCH-MLF</vt:lpstr>
      <vt:lpstr>BCH-SiteC</vt:lpstr>
      <vt:lpstr>Comparison - LLF</vt:lpstr>
      <vt:lpstr>Comparison - MLF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UBC Briefing Note - Employment Spreadsheet</dc:title>
  <dc:subject/>
  <dc:creator/>
  <cp:keywords/>
  <dc:description/>
  <cp:lastModifiedBy>Microsoft Office User</cp:lastModifiedBy>
  <cp:lastPrinted>2017-11-17T18:36:15Z</cp:lastPrinted>
  <dcterms:created xsi:type="dcterms:W3CDTF">2017-11-14T02:50:36Z</dcterms:created>
  <dcterms:modified xsi:type="dcterms:W3CDTF">2017-11-17T18:39:55Z</dcterms:modified>
  <cp:category/>
</cp:coreProperties>
</file>